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250" yWindow="-45" windowWidth="18975" windowHeight="12180" firstSheet="1" activeTab="2"/>
  </bookViews>
  <sheets>
    <sheet name="анализ на 21.06" sheetId="1" state="hidden" r:id="rId1"/>
    <sheet name="использование квот" sheetId="2" r:id="rId2"/>
    <sheet name="использование квот (2)" sheetId="3" r:id="rId3"/>
  </sheets>
  <definedNames>
    <definedName name="_xlnm.Print_Area" localSheetId="0">'анализ на 21.06'!$A$1:$AI$7</definedName>
    <definedName name="_xlnm.Print_Area" localSheetId="1">'использование квот'!$A$1:$Z$172</definedName>
    <definedName name="_xlnm.Print_Area" localSheetId="2">'использование квот (2)'!$A$1:$X$160</definedName>
  </definedNames>
  <calcPr calcId="125725"/>
</workbook>
</file>

<file path=xl/calcChain.xml><?xml version="1.0" encoding="utf-8"?>
<calcChain xmlns="http://schemas.openxmlformats.org/spreadsheetml/2006/main">
  <c r="W171" i="3"/>
  <c r="V171"/>
  <c r="S171"/>
  <c r="R171"/>
  <c r="O171"/>
  <c r="N171"/>
  <c r="J171"/>
  <c r="G171"/>
  <c r="F171"/>
  <c r="C171"/>
  <c r="U162"/>
  <c r="R162"/>
  <c r="Q162"/>
  <c r="N162"/>
  <c r="J162"/>
  <c r="J167" s="1"/>
  <c r="I162"/>
  <c r="F162"/>
  <c r="F167" s="1"/>
  <c r="E162"/>
  <c r="W159"/>
  <c r="V159"/>
  <c r="U159"/>
  <c r="U171" s="1"/>
  <c r="T159"/>
  <c r="T162" s="1"/>
  <c r="S159"/>
  <c r="S162" s="1"/>
  <c r="R159"/>
  <c r="Q159"/>
  <c r="Q171" s="1"/>
  <c r="P159"/>
  <c r="N169" s="1"/>
  <c r="O159"/>
  <c r="O162" s="1"/>
  <c r="N159"/>
  <c r="L159"/>
  <c r="J159"/>
  <c r="I159"/>
  <c r="I171" s="1"/>
  <c r="H159"/>
  <c r="H162" s="1"/>
  <c r="G159"/>
  <c r="F159"/>
  <c r="E159"/>
  <c r="E171" s="1"/>
  <c r="D159"/>
  <c r="D162" s="1"/>
  <c r="C159"/>
  <c r="C162" s="1"/>
  <c r="C167" s="1"/>
  <c r="W157"/>
  <c r="W158" s="1"/>
  <c r="V157"/>
  <c r="V158" s="1"/>
  <c r="U157"/>
  <c r="U158" s="1"/>
  <c r="T157"/>
  <c r="T158" s="1"/>
  <c r="S157"/>
  <c r="S158" s="1"/>
  <c r="R157"/>
  <c r="Q157"/>
  <c r="P157"/>
  <c r="P158" s="1"/>
  <c r="O157"/>
  <c r="O158" s="1"/>
  <c r="N157"/>
  <c r="N158" s="1"/>
  <c r="L157"/>
  <c r="L158" s="1"/>
  <c r="K157"/>
  <c r="J157"/>
  <c r="J158" s="1"/>
  <c r="I157"/>
  <c r="I158" s="1"/>
  <c r="H157"/>
  <c r="H158" s="1"/>
  <c r="G157"/>
  <c r="G158" s="1"/>
  <c r="F157"/>
  <c r="F158" s="1"/>
  <c r="E157"/>
  <c r="E158" s="1"/>
  <c r="D157"/>
  <c r="D158" s="1"/>
  <c r="C157"/>
  <c r="C158" s="1"/>
  <c r="W156"/>
  <c r="W170" s="1"/>
  <c r="V156"/>
  <c r="V170" s="1"/>
  <c r="U156"/>
  <c r="U170" s="1"/>
  <c r="T156"/>
  <c r="T170" s="1"/>
  <c r="S156"/>
  <c r="S170" s="1"/>
  <c r="R156"/>
  <c r="R170" s="1"/>
  <c r="Q156"/>
  <c r="Q170" s="1"/>
  <c r="P156"/>
  <c r="P170" s="1"/>
  <c r="O156"/>
  <c r="O170" s="1"/>
  <c r="N156"/>
  <c r="L156"/>
  <c r="L170" s="1"/>
  <c r="K156"/>
  <c r="K170" s="1"/>
  <c r="J156"/>
  <c r="J170" s="1"/>
  <c r="I156"/>
  <c r="I170" s="1"/>
  <c r="H156"/>
  <c r="H170" s="1"/>
  <c r="G156"/>
  <c r="G170" s="1"/>
  <c r="F156"/>
  <c r="F170" s="1"/>
  <c r="E156"/>
  <c r="E170" s="1"/>
  <c r="C156"/>
  <c r="X155"/>
  <c r="M155"/>
  <c r="Y155" s="1"/>
  <c r="N154"/>
  <c r="K154"/>
  <c r="F154"/>
  <c r="D154"/>
  <c r="X153"/>
  <c r="M153"/>
  <c r="X152"/>
  <c r="M152"/>
  <c r="Y151"/>
  <c r="Y150"/>
  <c r="Y149"/>
  <c r="Y148"/>
  <c r="X147"/>
  <c r="M147"/>
  <c r="Y147" s="1"/>
  <c r="D146"/>
  <c r="X145"/>
  <c r="M145"/>
  <c r="X144"/>
  <c r="M144"/>
  <c r="Y144" s="1"/>
  <c r="X143"/>
  <c r="M143"/>
  <c r="Y143" s="1"/>
  <c r="F142"/>
  <c r="D142"/>
  <c r="Y141"/>
  <c r="X141"/>
  <c r="M141"/>
  <c r="X140"/>
  <c r="M140"/>
  <c r="M142" s="1"/>
  <c r="X139"/>
  <c r="M139"/>
  <c r="Y139" s="1"/>
  <c r="O138"/>
  <c r="D138"/>
  <c r="X137"/>
  <c r="M137"/>
  <c r="Y137" s="1"/>
  <c r="Y136"/>
  <c r="X136"/>
  <c r="M136"/>
  <c r="Y135"/>
  <c r="X135"/>
  <c r="M135"/>
  <c r="T134"/>
  <c r="S134"/>
  <c r="N134"/>
  <c r="K134"/>
  <c r="I134"/>
  <c r="G134"/>
  <c r="F134"/>
  <c r="X133"/>
  <c r="X134" s="1"/>
  <c r="M133"/>
  <c r="Y133" s="1"/>
  <c r="X132"/>
  <c r="M132"/>
  <c r="Y132" s="1"/>
  <c r="Z135" s="1"/>
  <c r="Y131"/>
  <c r="X131"/>
  <c r="M131"/>
  <c r="V130"/>
  <c r="U130"/>
  <c r="T130"/>
  <c r="S130"/>
  <c r="M130"/>
  <c r="I130"/>
  <c r="G130"/>
  <c r="F130"/>
  <c r="D130"/>
  <c r="Y129"/>
  <c r="X129"/>
  <c r="M129"/>
  <c r="Y128"/>
  <c r="X128"/>
  <c r="X130" s="1"/>
  <c r="M128"/>
  <c r="Y127"/>
  <c r="X127"/>
  <c r="M127"/>
  <c r="U126"/>
  <c r="T126"/>
  <c r="N126"/>
  <c r="G126"/>
  <c r="F126"/>
  <c r="D126"/>
  <c r="X125"/>
  <c r="X126" s="1"/>
  <c r="M125"/>
  <c r="M126" s="1"/>
  <c r="X124"/>
  <c r="M124"/>
  <c r="Y124" s="1"/>
  <c r="X123"/>
  <c r="M123"/>
  <c r="Y123" s="1"/>
  <c r="T122"/>
  <c r="S122"/>
  <c r="G122"/>
  <c r="F122"/>
  <c r="D122"/>
  <c r="Y121"/>
  <c r="X121"/>
  <c r="X122" s="1"/>
  <c r="M121"/>
  <c r="X120"/>
  <c r="M120"/>
  <c r="Y120" s="1"/>
  <c r="X119"/>
  <c r="M119"/>
  <c r="Y119" s="1"/>
  <c r="U118"/>
  <c r="S118"/>
  <c r="M118"/>
  <c r="G118"/>
  <c r="F118"/>
  <c r="D118"/>
  <c r="Y117"/>
  <c r="X117"/>
  <c r="M117"/>
  <c r="Y116"/>
  <c r="X116"/>
  <c r="M116"/>
  <c r="Y115"/>
  <c r="X115"/>
  <c r="M115"/>
  <c r="U114"/>
  <c r="S114"/>
  <c r="K114"/>
  <c r="G114"/>
  <c r="F114"/>
  <c r="D114"/>
  <c r="X113"/>
  <c r="X114" s="1"/>
  <c r="M113"/>
  <c r="M114" s="1"/>
  <c r="X112"/>
  <c r="M112"/>
  <c r="Y112" s="1"/>
  <c r="X111"/>
  <c r="M111"/>
  <c r="Y111" s="1"/>
  <c r="V110"/>
  <c r="U110"/>
  <c r="S110"/>
  <c r="N110"/>
  <c r="G110"/>
  <c r="F110"/>
  <c r="D110"/>
  <c r="X109"/>
  <c r="X110" s="1"/>
  <c r="M109"/>
  <c r="M110" s="1"/>
  <c r="Y108"/>
  <c r="X108"/>
  <c r="M108"/>
  <c r="Y107"/>
  <c r="X107"/>
  <c r="M107"/>
  <c r="U106"/>
  <c r="T106"/>
  <c r="S106"/>
  <c r="N106"/>
  <c r="J106"/>
  <c r="G106"/>
  <c r="F106"/>
  <c r="D106"/>
  <c r="X105"/>
  <c r="X106" s="1"/>
  <c r="M105"/>
  <c r="X104"/>
  <c r="M104"/>
  <c r="Y104" s="1"/>
  <c r="Z107" s="1"/>
  <c r="Y103"/>
  <c r="X103"/>
  <c r="M103"/>
  <c r="X102"/>
  <c r="U102"/>
  <c r="T102"/>
  <c r="S102"/>
  <c r="N102"/>
  <c r="M102"/>
  <c r="G102"/>
  <c r="F102"/>
  <c r="D102"/>
  <c r="Y101"/>
  <c r="X101"/>
  <c r="M101"/>
  <c r="Y100"/>
  <c r="Z103" s="1"/>
  <c r="X100"/>
  <c r="M100"/>
  <c r="Y99"/>
  <c r="X99"/>
  <c r="M99"/>
  <c r="V98"/>
  <c r="T98"/>
  <c r="S98"/>
  <c r="N98"/>
  <c r="G98"/>
  <c r="F98"/>
  <c r="D98"/>
  <c r="X97"/>
  <c r="M97"/>
  <c r="M98" s="1"/>
  <c r="X96"/>
  <c r="M96"/>
  <c r="X95"/>
  <c r="M95"/>
  <c r="Y95" s="1"/>
  <c r="U94"/>
  <c r="G94"/>
  <c r="F94"/>
  <c r="D94"/>
  <c r="Y93"/>
  <c r="X93"/>
  <c r="M93"/>
  <c r="X92"/>
  <c r="M92"/>
  <c r="X91"/>
  <c r="M91"/>
  <c r="Y91" s="1"/>
  <c r="U90"/>
  <c r="T90"/>
  <c r="S90"/>
  <c r="J90"/>
  <c r="G90"/>
  <c r="F90"/>
  <c r="D90"/>
  <c r="X89"/>
  <c r="X90" s="1"/>
  <c r="M89"/>
  <c r="M90" s="1"/>
  <c r="X88"/>
  <c r="M88"/>
  <c r="Y88" s="1"/>
  <c r="X87"/>
  <c r="M87"/>
  <c r="Y87" s="1"/>
  <c r="U86"/>
  <c r="G86"/>
  <c r="F86"/>
  <c r="D86"/>
  <c r="X85"/>
  <c r="M85"/>
  <c r="X84"/>
  <c r="M84"/>
  <c r="X83"/>
  <c r="M83"/>
  <c r="Y83" s="1"/>
  <c r="W82"/>
  <c r="U82"/>
  <c r="L82"/>
  <c r="G82"/>
  <c r="F82"/>
  <c r="D82"/>
  <c r="X81"/>
  <c r="M81"/>
  <c r="Y81" s="1"/>
  <c r="X80"/>
  <c r="M80"/>
  <c r="Y80" s="1"/>
  <c r="Y79"/>
  <c r="X79"/>
  <c r="M79"/>
  <c r="V78"/>
  <c r="U78"/>
  <c r="S78"/>
  <c r="N78"/>
  <c r="G78"/>
  <c r="F78"/>
  <c r="D78"/>
  <c r="Y77"/>
  <c r="X77"/>
  <c r="X78" s="1"/>
  <c r="M77"/>
  <c r="X76"/>
  <c r="M76"/>
  <c r="Y76" s="1"/>
  <c r="X75"/>
  <c r="M75"/>
  <c r="Y75" s="1"/>
  <c r="U74"/>
  <c r="N74"/>
  <c r="M74"/>
  <c r="G74"/>
  <c r="F74"/>
  <c r="D74"/>
  <c r="Y73"/>
  <c r="X73"/>
  <c r="M73"/>
  <c r="Y72"/>
  <c r="X72"/>
  <c r="M72"/>
  <c r="Y71"/>
  <c r="X71"/>
  <c r="M71"/>
  <c r="U70"/>
  <c r="N70"/>
  <c r="G70"/>
  <c r="F70"/>
  <c r="D70"/>
  <c r="X69"/>
  <c r="X70" s="1"/>
  <c r="M69"/>
  <c r="M70" s="1"/>
  <c r="Y68"/>
  <c r="X68"/>
  <c r="M68"/>
  <c r="Y67"/>
  <c r="X67"/>
  <c r="M67"/>
  <c r="V66"/>
  <c r="U66"/>
  <c r="N66"/>
  <c r="I66"/>
  <c r="G66"/>
  <c r="F66"/>
  <c r="D66"/>
  <c r="Y65"/>
  <c r="X65"/>
  <c r="X66" s="1"/>
  <c r="M65"/>
  <c r="M66" s="1"/>
  <c r="X64"/>
  <c r="M64"/>
  <c r="Y64" s="1"/>
  <c r="Z67" s="1"/>
  <c r="Y63"/>
  <c r="X63"/>
  <c r="M63"/>
  <c r="U62"/>
  <c r="N62"/>
  <c r="G62"/>
  <c r="F62"/>
  <c r="D62"/>
  <c r="X61"/>
  <c r="M61"/>
  <c r="Y60"/>
  <c r="X60"/>
  <c r="M60"/>
  <c r="Y59"/>
  <c r="X59"/>
  <c r="M59"/>
  <c r="U58"/>
  <c r="N58"/>
  <c r="J58"/>
  <c r="G58"/>
  <c r="F58"/>
  <c r="D58"/>
  <c r="X57"/>
  <c r="M57"/>
  <c r="M58" s="1"/>
  <c r="X56"/>
  <c r="M56"/>
  <c r="X55"/>
  <c r="M55"/>
  <c r="Y55" s="1"/>
  <c r="W54"/>
  <c r="U54"/>
  <c r="L54"/>
  <c r="G54"/>
  <c r="F54"/>
  <c r="D54"/>
  <c r="X53"/>
  <c r="M53"/>
  <c r="X52"/>
  <c r="X54" s="1"/>
  <c r="M52"/>
  <c r="Y52" s="1"/>
  <c r="Y51"/>
  <c r="X51"/>
  <c r="M51"/>
  <c r="U50"/>
  <c r="S50"/>
  <c r="N50"/>
  <c r="G50"/>
  <c r="F50"/>
  <c r="D50"/>
  <c r="Y49"/>
  <c r="X49"/>
  <c r="M49"/>
  <c r="X48"/>
  <c r="M48"/>
  <c r="Y48" s="1"/>
  <c r="Z51" s="1"/>
  <c r="X47"/>
  <c r="M47"/>
  <c r="Y47" s="1"/>
  <c r="V46"/>
  <c r="U46"/>
  <c r="N46"/>
  <c r="J46"/>
  <c r="G46"/>
  <c r="F46"/>
  <c r="D46"/>
  <c r="X45"/>
  <c r="M45"/>
  <c r="X44"/>
  <c r="M44"/>
  <c r="X43"/>
  <c r="M43"/>
  <c r="Y43" s="1"/>
  <c r="V42"/>
  <c r="U42"/>
  <c r="N42"/>
  <c r="I42"/>
  <c r="G42"/>
  <c r="F42"/>
  <c r="D42"/>
  <c r="X41"/>
  <c r="X42" s="1"/>
  <c r="M41"/>
  <c r="X40"/>
  <c r="M40"/>
  <c r="Y40" s="1"/>
  <c r="Y39"/>
  <c r="X39"/>
  <c r="M39"/>
  <c r="U38"/>
  <c r="N38"/>
  <c r="H38"/>
  <c r="G38"/>
  <c r="F38"/>
  <c r="D38"/>
  <c r="X37"/>
  <c r="M37"/>
  <c r="M38" s="1"/>
  <c r="X36"/>
  <c r="X38" s="1"/>
  <c r="M36"/>
  <c r="X35"/>
  <c r="M35"/>
  <c r="Y35" s="1"/>
  <c r="U34"/>
  <c r="S34"/>
  <c r="N34"/>
  <c r="J34"/>
  <c r="I34"/>
  <c r="G34"/>
  <c r="F34"/>
  <c r="C34"/>
  <c r="Y33"/>
  <c r="X33"/>
  <c r="M33"/>
  <c r="X32"/>
  <c r="M32"/>
  <c r="X31"/>
  <c r="M31"/>
  <c r="Y31" s="1"/>
  <c r="U30"/>
  <c r="S30"/>
  <c r="N30"/>
  <c r="K30"/>
  <c r="J30"/>
  <c r="I30"/>
  <c r="H30"/>
  <c r="G30"/>
  <c r="F30"/>
  <c r="C30"/>
  <c r="X29"/>
  <c r="M29"/>
  <c r="M30" s="1"/>
  <c r="Y28"/>
  <c r="X28"/>
  <c r="M28"/>
  <c r="Y27"/>
  <c r="X27"/>
  <c r="M27"/>
  <c r="U26"/>
  <c r="S26"/>
  <c r="N26"/>
  <c r="K26"/>
  <c r="J26"/>
  <c r="I26"/>
  <c r="H26"/>
  <c r="G26"/>
  <c r="F26"/>
  <c r="C26"/>
  <c r="Y25"/>
  <c r="X25"/>
  <c r="M25"/>
  <c r="X24"/>
  <c r="X26" s="1"/>
  <c r="M24"/>
  <c r="X23"/>
  <c r="M23"/>
  <c r="Y23" s="1"/>
  <c r="U22"/>
  <c r="S22"/>
  <c r="N22"/>
  <c r="K22"/>
  <c r="J22"/>
  <c r="I22"/>
  <c r="H22"/>
  <c r="G22"/>
  <c r="F22"/>
  <c r="C22"/>
  <c r="X21"/>
  <c r="M21"/>
  <c r="M22" s="1"/>
  <c r="Y20"/>
  <c r="X20"/>
  <c r="M20"/>
  <c r="Y19"/>
  <c r="X19"/>
  <c r="M19"/>
  <c r="T18"/>
  <c r="N18"/>
  <c r="H18"/>
  <c r="D18"/>
  <c r="X17"/>
  <c r="X18" s="1"/>
  <c r="M17"/>
  <c r="X16"/>
  <c r="M16"/>
  <c r="Y16" s="1"/>
  <c r="Z19" s="1"/>
  <c r="G16"/>
  <c r="G18" s="1"/>
  <c r="X15"/>
  <c r="M15"/>
  <c r="Y15" s="1"/>
  <c r="V14"/>
  <c r="U14"/>
  <c r="T14"/>
  <c r="S14"/>
  <c r="P14"/>
  <c r="N14"/>
  <c r="E14"/>
  <c r="X13"/>
  <c r="X14" s="1"/>
  <c r="M13"/>
  <c r="X12"/>
  <c r="M12"/>
  <c r="Y12" s="1"/>
  <c r="X11"/>
  <c r="M11"/>
  <c r="Y11" s="1"/>
  <c r="O10"/>
  <c r="D10"/>
  <c r="X9"/>
  <c r="M9"/>
  <c r="Y9" s="1"/>
  <c r="X8"/>
  <c r="X10" s="1"/>
  <c r="D8"/>
  <c r="M8" s="1"/>
  <c r="X7"/>
  <c r="K7"/>
  <c r="M7" s="1"/>
  <c r="Y7" s="1"/>
  <c r="V6"/>
  <c r="U6"/>
  <c r="T6"/>
  <c r="S6"/>
  <c r="K6"/>
  <c r="I6"/>
  <c r="C6"/>
  <c r="X5"/>
  <c r="X6" s="1"/>
  <c r="M5"/>
  <c r="X4"/>
  <c r="M4"/>
  <c r="Y4" s="1"/>
  <c r="X160" i="2"/>
  <c r="M160"/>
  <c r="D8"/>
  <c r="F170"/>
  <c r="Y152" i="3" l="1"/>
  <c r="Z155" s="1"/>
  <c r="X154"/>
  <c r="M154"/>
  <c r="M146"/>
  <c r="Z147"/>
  <c r="X138"/>
  <c r="Z139"/>
  <c r="M134"/>
  <c r="Z131"/>
  <c r="M122"/>
  <c r="X118"/>
  <c r="Z119"/>
  <c r="Z111"/>
  <c r="Y105"/>
  <c r="Y96"/>
  <c r="Z99" s="1"/>
  <c r="Y97"/>
  <c r="X98"/>
  <c r="Y92"/>
  <c r="Z95" s="1"/>
  <c r="M94"/>
  <c r="X94"/>
  <c r="Y84"/>
  <c r="X86"/>
  <c r="M86"/>
  <c r="M82"/>
  <c r="X82"/>
  <c r="Z83"/>
  <c r="M78"/>
  <c r="X74"/>
  <c r="Z75"/>
  <c r="Z71"/>
  <c r="X62"/>
  <c r="Z63"/>
  <c r="M62"/>
  <c r="Y56"/>
  <c r="Z59" s="1"/>
  <c r="Y57"/>
  <c r="X58"/>
  <c r="Y53"/>
  <c r="Z55"/>
  <c r="M50"/>
  <c r="X50"/>
  <c r="Y44"/>
  <c r="X46"/>
  <c r="M46"/>
  <c r="Y41"/>
  <c r="Z43"/>
  <c r="Y36"/>
  <c r="Z39" s="1"/>
  <c r="Y37"/>
  <c r="Z35"/>
  <c r="Y32"/>
  <c r="X34"/>
  <c r="M34"/>
  <c r="X30"/>
  <c r="Z31"/>
  <c r="Y24"/>
  <c r="Z27" s="1"/>
  <c r="M26"/>
  <c r="X22"/>
  <c r="Z23"/>
  <c r="M18"/>
  <c r="G160"/>
  <c r="N168"/>
  <c r="Y13"/>
  <c r="Y8"/>
  <c r="F172"/>
  <c r="Z7"/>
  <c r="V160"/>
  <c r="L160"/>
  <c r="Q172"/>
  <c r="U172"/>
  <c r="V172"/>
  <c r="M6"/>
  <c r="F160"/>
  <c r="J160"/>
  <c r="N170"/>
  <c r="X170" s="1"/>
  <c r="J172"/>
  <c r="S172"/>
  <c r="N160"/>
  <c r="R160"/>
  <c r="E172"/>
  <c r="I172"/>
  <c r="W160"/>
  <c r="R172"/>
  <c r="Z115"/>
  <c r="Z127"/>
  <c r="Z15"/>
  <c r="Z91"/>
  <c r="Z11"/>
  <c r="Z79"/>
  <c r="Z87"/>
  <c r="Z123"/>
  <c r="G172"/>
  <c r="M10"/>
  <c r="Z47"/>
  <c r="D167"/>
  <c r="H167"/>
  <c r="I167"/>
  <c r="O172"/>
  <c r="W172"/>
  <c r="M138"/>
  <c r="P160"/>
  <c r="M14"/>
  <c r="M42"/>
  <c r="K159"/>
  <c r="C160"/>
  <c r="O160"/>
  <c r="P162"/>
  <c r="E167" s="1"/>
  <c r="C169"/>
  <c r="Y17"/>
  <c r="Y45"/>
  <c r="Y85"/>
  <c r="Y89"/>
  <c r="Y113"/>
  <c r="Y125"/>
  <c r="Y140"/>
  <c r="Z143" s="1"/>
  <c r="Y145"/>
  <c r="Y153"/>
  <c r="D156"/>
  <c r="D170" s="1"/>
  <c r="X156"/>
  <c r="M157"/>
  <c r="E160"/>
  <c r="I160"/>
  <c r="Q160"/>
  <c r="U160"/>
  <c r="G162"/>
  <c r="G167" s="1"/>
  <c r="C170"/>
  <c r="D171"/>
  <c r="H171"/>
  <c r="H172" s="1"/>
  <c r="L171"/>
  <c r="L172" s="1"/>
  <c r="P171"/>
  <c r="P172" s="1"/>
  <c r="T171"/>
  <c r="T172" s="1"/>
  <c r="X157"/>
  <c r="X159"/>
  <c r="H160"/>
  <c r="T160"/>
  <c r="M54"/>
  <c r="M106"/>
  <c r="S160"/>
  <c r="Y5"/>
  <c r="Y21"/>
  <c r="Y29"/>
  <c r="Y61"/>
  <c r="Y69"/>
  <c r="Y109"/>
  <c r="G16" i="2"/>
  <c r="K7"/>
  <c r="X158" i="3" l="1"/>
  <c r="C168"/>
  <c r="M170"/>
  <c r="Z170" s="1"/>
  <c r="D172"/>
  <c r="D160"/>
  <c r="N172"/>
  <c r="Y157"/>
  <c r="K160"/>
  <c r="K171"/>
  <c r="X160"/>
  <c r="M159"/>
  <c r="C172"/>
  <c r="X171"/>
  <c r="X172" s="1"/>
  <c r="K158"/>
  <c r="M156"/>
  <c r="Y156" s="1"/>
  <c r="M52" i="2"/>
  <c r="M53"/>
  <c r="M140"/>
  <c r="N156"/>
  <c r="N170" s="1"/>
  <c r="M158" i="3" l="1"/>
  <c r="K172"/>
  <c r="M171"/>
  <c r="M160"/>
  <c r="Y159"/>
  <c r="Z159" s="1"/>
  <c r="Y158"/>
  <c r="C156" i="2"/>
  <c r="C170" s="1"/>
  <c r="Z171" i="3" l="1"/>
  <c r="Z172" s="1"/>
  <c r="M172"/>
  <c r="Y148" i="2"/>
  <c r="Y149"/>
  <c r="Y150"/>
  <c r="Y151"/>
  <c r="X155" l="1"/>
  <c r="X154"/>
  <c r="X153"/>
  <c r="X152"/>
  <c r="X147"/>
  <c r="X145"/>
  <c r="X144"/>
  <c r="X143"/>
  <c r="X141"/>
  <c r="X140"/>
  <c r="Y140" s="1"/>
  <c r="X139"/>
  <c r="X137"/>
  <c r="X136"/>
  <c r="X138" s="1"/>
  <c r="X135"/>
  <c r="X133"/>
  <c r="X132"/>
  <c r="X134" s="1"/>
  <c r="X131"/>
  <c r="X129"/>
  <c r="X130" s="1"/>
  <c r="X128"/>
  <c r="X127"/>
  <c r="X125"/>
  <c r="X126" s="1"/>
  <c r="X124"/>
  <c r="X123"/>
  <c r="X122"/>
  <c r="X121"/>
  <c r="X120"/>
  <c r="X119"/>
  <c r="X117"/>
  <c r="X118" s="1"/>
  <c r="X116"/>
  <c r="X115"/>
  <c r="X113"/>
  <c r="X114" s="1"/>
  <c r="X112"/>
  <c r="X111"/>
  <c r="X109"/>
  <c r="X110" s="1"/>
  <c r="X108"/>
  <c r="X107"/>
  <c r="X105"/>
  <c r="X106" s="1"/>
  <c r="X104"/>
  <c r="X103"/>
  <c r="X101"/>
  <c r="X100"/>
  <c r="X99"/>
  <c r="X97"/>
  <c r="X98" s="1"/>
  <c r="X96"/>
  <c r="X95"/>
  <c r="X93"/>
  <c r="X94" s="1"/>
  <c r="X92"/>
  <c r="X91"/>
  <c r="X89"/>
  <c r="X88"/>
  <c r="X87"/>
  <c r="X86"/>
  <c r="X85"/>
  <c r="X84"/>
  <c r="X83"/>
  <c r="X81"/>
  <c r="X80"/>
  <c r="X82" s="1"/>
  <c r="X79"/>
  <c r="X78"/>
  <c r="X77"/>
  <c r="X76"/>
  <c r="X75"/>
  <c r="X74"/>
  <c r="X73"/>
  <c r="X72"/>
  <c r="X71"/>
  <c r="X69"/>
  <c r="X70" s="1"/>
  <c r="X68"/>
  <c r="X67"/>
  <c r="X65"/>
  <c r="X66" s="1"/>
  <c r="X64"/>
  <c r="X63"/>
  <c r="X61"/>
  <c r="X62" s="1"/>
  <c r="X60"/>
  <c r="X59"/>
  <c r="X57"/>
  <c r="X58" s="1"/>
  <c r="X56"/>
  <c r="X55"/>
  <c r="X53"/>
  <c r="Y53" s="1"/>
  <c r="X52"/>
  <c r="X51"/>
  <c r="X49"/>
  <c r="X50" s="1"/>
  <c r="X48"/>
  <c r="X47"/>
  <c r="X45"/>
  <c r="X46" s="1"/>
  <c r="X44"/>
  <c r="X43"/>
  <c r="X41"/>
  <c r="X42" s="1"/>
  <c r="X40"/>
  <c r="X39"/>
  <c r="X37"/>
  <c r="X38" s="1"/>
  <c r="X36"/>
  <c r="X35"/>
  <c r="X33"/>
  <c r="X34" s="1"/>
  <c r="X32"/>
  <c r="X31"/>
  <c r="X29"/>
  <c r="X28"/>
  <c r="X27"/>
  <c r="X25"/>
  <c r="X24"/>
  <c r="X23"/>
  <c r="X21"/>
  <c r="X22" s="1"/>
  <c r="X20"/>
  <c r="X19"/>
  <c r="X17"/>
  <c r="X16"/>
  <c r="X15"/>
  <c r="X13"/>
  <c r="X12"/>
  <c r="X11"/>
  <c r="X9"/>
  <c r="X8"/>
  <c r="X7"/>
  <c r="X5"/>
  <c r="X4"/>
  <c r="M11"/>
  <c r="M51"/>
  <c r="M47"/>
  <c r="M155"/>
  <c r="M153"/>
  <c r="M152"/>
  <c r="Y152" s="1"/>
  <c r="M147"/>
  <c r="Y147" s="1"/>
  <c r="M145"/>
  <c r="M144"/>
  <c r="M143"/>
  <c r="Y143" s="1"/>
  <c r="M141"/>
  <c r="M139"/>
  <c r="M137"/>
  <c r="M136"/>
  <c r="M135"/>
  <c r="M133"/>
  <c r="M132"/>
  <c r="Y132" s="1"/>
  <c r="M131"/>
  <c r="M129"/>
  <c r="M128"/>
  <c r="Y128" s="1"/>
  <c r="M127"/>
  <c r="M125"/>
  <c r="M126" s="1"/>
  <c r="M124"/>
  <c r="Y124" s="1"/>
  <c r="M123"/>
  <c r="M121"/>
  <c r="Y121" s="1"/>
  <c r="M120"/>
  <c r="Y120" s="1"/>
  <c r="M119"/>
  <c r="M117"/>
  <c r="M116"/>
  <c r="Y116" s="1"/>
  <c r="M115"/>
  <c r="M113"/>
  <c r="M112"/>
  <c r="Y112" s="1"/>
  <c r="M111"/>
  <c r="M109"/>
  <c r="M108"/>
  <c r="M107"/>
  <c r="M105"/>
  <c r="M104"/>
  <c r="M103"/>
  <c r="M101"/>
  <c r="M102" s="1"/>
  <c r="M100"/>
  <c r="M99"/>
  <c r="M97"/>
  <c r="M96"/>
  <c r="Y96" s="1"/>
  <c r="M95"/>
  <c r="M93"/>
  <c r="M92"/>
  <c r="M91"/>
  <c r="M89"/>
  <c r="M88"/>
  <c r="Y88" s="1"/>
  <c r="M87"/>
  <c r="M85"/>
  <c r="Y85" s="1"/>
  <c r="M84"/>
  <c r="Y84" s="1"/>
  <c r="M83"/>
  <c r="M81"/>
  <c r="M80"/>
  <c r="M79"/>
  <c r="M77"/>
  <c r="M76"/>
  <c r="M75"/>
  <c r="M73"/>
  <c r="M72"/>
  <c r="Y72" s="1"/>
  <c r="M71"/>
  <c r="M69"/>
  <c r="M68"/>
  <c r="Y68" s="1"/>
  <c r="M67"/>
  <c r="M65"/>
  <c r="M64"/>
  <c r="Y64" s="1"/>
  <c r="M63"/>
  <c r="M61"/>
  <c r="M60"/>
  <c r="M59"/>
  <c r="M57"/>
  <c r="M56"/>
  <c r="M55"/>
  <c r="Y52"/>
  <c r="M49"/>
  <c r="M48"/>
  <c r="M45"/>
  <c r="M44"/>
  <c r="M43"/>
  <c r="M41"/>
  <c r="M40"/>
  <c r="M39"/>
  <c r="M37"/>
  <c r="M36"/>
  <c r="M35"/>
  <c r="M33"/>
  <c r="M32"/>
  <c r="Y32" s="1"/>
  <c r="M31"/>
  <c r="M29"/>
  <c r="M28"/>
  <c r="M27"/>
  <c r="M25"/>
  <c r="M24"/>
  <c r="Y24" s="1"/>
  <c r="M23"/>
  <c r="M21"/>
  <c r="M20"/>
  <c r="Y20" s="1"/>
  <c r="M19"/>
  <c r="M17"/>
  <c r="M16"/>
  <c r="M15"/>
  <c r="M13"/>
  <c r="M12"/>
  <c r="M9"/>
  <c r="M8"/>
  <c r="M4"/>
  <c r="M7"/>
  <c r="M5"/>
  <c r="R157"/>
  <c r="U157"/>
  <c r="Q156"/>
  <c r="Q170" s="1"/>
  <c r="V157"/>
  <c r="W157"/>
  <c r="V130"/>
  <c r="T122"/>
  <c r="V110"/>
  <c r="S102"/>
  <c r="V98"/>
  <c r="W82"/>
  <c r="V78"/>
  <c r="U74"/>
  <c r="U70"/>
  <c r="V66"/>
  <c r="U62"/>
  <c r="U58"/>
  <c r="W54"/>
  <c r="U54"/>
  <c r="U50"/>
  <c r="S50"/>
  <c r="V46"/>
  <c r="U42"/>
  <c r="V42"/>
  <c r="S34"/>
  <c r="U34"/>
  <c r="S30"/>
  <c r="U30"/>
  <c r="S26"/>
  <c r="U26"/>
  <c r="S22"/>
  <c r="U22"/>
  <c r="T18"/>
  <c r="P14"/>
  <c r="S14"/>
  <c r="T14"/>
  <c r="U14"/>
  <c r="V14"/>
  <c r="S6"/>
  <c r="T6"/>
  <c r="U6"/>
  <c r="V6"/>
  <c r="F154"/>
  <c r="K154"/>
  <c r="D146"/>
  <c r="F142"/>
  <c r="F134"/>
  <c r="K134"/>
  <c r="K114"/>
  <c r="L82"/>
  <c r="L54"/>
  <c r="K30"/>
  <c r="K6"/>
  <c r="K22"/>
  <c r="K26"/>
  <c r="X90" l="1"/>
  <c r="Y80"/>
  <c r="Y141"/>
  <c r="Y9"/>
  <c r="Y13"/>
  <c r="M10"/>
  <c r="Y100"/>
  <c r="Y36"/>
  <c r="Y48"/>
  <c r="Y61"/>
  <c r="Y40"/>
  <c r="Y60"/>
  <c r="Y76"/>
  <c r="Y92"/>
  <c r="Y108"/>
  <c r="Y113"/>
  <c r="Y144"/>
  <c r="Y153"/>
  <c r="Y11"/>
  <c r="X10"/>
  <c r="X54"/>
  <c r="X102"/>
  <c r="Y136"/>
  <c r="X18"/>
  <c r="Y56"/>
  <c r="Y77"/>
  <c r="Y104"/>
  <c r="Y145"/>
  <c r="Y129"/>
  <c r="Y89"/>
  <c r="Y69"/>
  <c r="M70"/>
  <c r="Y93"/>
  <c r="Y23"/>
  <c r="Z23" s="1"/>
  <c r="Y155"/>
  <c r="Z155" s="1"/>
  <c r="Y91"/>
  <c r="Z91" s="1"/>
  <c r="Y75"/>
  <c r="Z75" s="1"/>
  <c r="Y71"/>
  <c r="Z71" s="1"/>
  <c r="Y59"/>
  <c r="Z59" s="1"/>
  <c r="Y55"/>
  <c r="Z55" s="1"/>
  <c r="Y47"/>
  <c r="Y43"/>
  <c r="Z43" s="1"/>
  <c r="Y31"/>
  <c r="Z31" s="1"/>
  <c r="Y27"/>
  <c r="Z27" s="1"/>
  <c r="Y7"/>
  <c r="Z7" s="1"/>
  <c r="M154"/>
  <c r="Y109"/>
  <c r="Y137"/>
  <c r="Y41"/>
  <c r="Y117"/>
  <c r="Y97"/>
  <c r="X14"/>
  <c r="Y17"/>
  <c r="Y133"/>
  <c r="Y125"/>
  <c r="M114"/>
  <c r="Y105"/>
  <c r="Y101"/>
  <c r="Y37"/>
  <c r="Y29"/>
  <c r="Y25"/>
  <c r="Y73"/>
  <c r="Y81"/>
  <c r="Y65"/>
  <c r="Y49"/>
  <c r="Y45"/>
  <c r="Y57"/>
  <c r="Y33"/>
  <c r="Y5"/>
  <c r="Y21"/>
  <c r="X30"/>
  <c r="X26"/>
  <c r="X6"/>
  <c r="Y139"/>
  <c r="Z139" s="1"/>
  <c r="Y19"/>
  <c r="Y135"/>
  <c r="Z135" s="1"/>
  <c r="Y131"/>
  <c r="Z131" s="1"/>
  <c r="Y127"/>
  <c r="Z127" s="1"/>
  <c r="Y123"/>
  <c r="Z123" s="1"/>
  <c r="Y119"/>
  <c r="Z119" s="1"/>
  <c r="Y115"/>
  <c r="Z115" s="1"/>
  <c r="Y111"/>
  <c r="Z111" s="1"/>
  <c r="Y107"/>
  <c r="Z107" s="1"/>
  <c r="Y103"/>
  <c r="Z103" s="1"/>
  <c r="Y99"/>
  <c r="Z99" s="1"/>
  <c r="Y95"/>
  <c r="Z95" s="1"/>
  <c r="Y87"/>
  <c r="Z87" s="1"/>
  <c r="Y83"/>
  <c r="Y79"/>
  <c r="Z79" s="1"/>
  <c r="Y67"/>
  <c r="Z67" s="1"/>
  <c r="Y63"/>
  <c r="Y51"/>
  <c r="Y39"/>
  <c r="Z39" s="1"/>
  <c r="Y35"/>
  <c r="Z35" s="1"/>
  <c r="Y28"/>
  <c r="Y12"/>
  <c r="Y8"/>
  <c r="Z147"/>
  <c r="M146"/>
  <c r="Z143"/>
  <c r="M142"/>
  <c r="M138"/>
  <c r="M134"/>
  <c r="M130"/>
  <c r="M122"/>
  <c r="M118"/>
  <c r="M110"/>
  <c r="M106"/>
  <c r="M98"/>
  <c r="M94"/>
  <c r="M90"/>
  <c r="M86"/>
  <c r="M82"/>
  <c r="M78"/>
  <c r="M74"/>
  <c r="M66"/>
  <c r="M62"/>
  <c r="M58"/>
  <c r="M54"/>
  <c r="M50"/>
  <c r="M46"/>
  <c r="Y44"/>
  <c r="M42"/>
  <c r="M38"/>
  <c r="M34"/>
  <c r="M30"/>
  <c r="M26"/>
  <c r="M22"/>
  <c r="M18"/>
  <c r="Y16"/>
  <c r="M14"/>
  <c r="M6"/>
  <c r="Y4"/>
  <c r="Y15"/>
  <c r="D159"/>
  <c r="D171" s="1"/>
  <c r="D10"/>
  <c r="Z11" l="1"/>
  <c r="Z83"/>
  <c r="Z63"/>
  <c r="Z51"/>
  <c r="Z47"/>
  <c r="Z19"/>
  <c r="Z15"/>
  <c r="AE6" i="1"/>
  <c r="AB6"/>
  <c r="S6"/>
  <c r="J6"/>
  <c r="N134" i="2"/>
  <c r="N18"/>
  <c r="K159"/>
  <c r="K171" s="1"/>
  <c r="K172" s="1"/>
  <c r="U156"/>
  <c r="V156"/>
  <c r="I6" i="1" l="1"/>
  <c r="K6" s="1"/>
  <c r="V170" i="2"/>
  <c r="AA6" i="1"/>
  <c r="U170" i="2"/>
  <c r="K156"/>
  <c r="K170" s="1"/>
  <c r="J156"/>
  <c r="J170" s="1"/>
  <c r="V159"/>
  <c r="V171" s="1"/>
  <c r="V172" s="1"/>
  <c r="W159"/>
  <c r="W156"/>
  <c r="L159"/>
  <c r="L171" s="1"/>
  <c r="K157"/>
  <c r="L157"/>
  <c r="L156"/>
  <c r="D70"/>
  <c r="F70"/>
  <c r="G70"/>
  <c r="AD5" i="1" l="1"/>
  <c r="L170" i="2"/>
  <c r="AD6" i="1"/>
  <c r="AF6" s="1"/>
  <c r="W170" i="2"/>
  <c r="L172"/>
  <c r="W158"/>
  <c r="W171"/>
  <c r="I5" i="1"/>
  <c r="I7" s="1"/>
  <c r="K158" i="2"/>
  <c r="V160"/>
  <c r="V158"/>
  <c r="AE5" i="1"/>
  <c r="AE7" s="1"/>
  <c r="L158" i="2"/>
  <c r="K160"/>
  <c r="L160"/>
  <c r="W160"/>
  <c r="AD7" i="1"/>
  <c r="C6"/>
  <c r="AA5"/>
  <c r="J5"/>
  <c r="J7" s="1"/>
  <c r="C159" i="2"/>
  <c r="C171" s="1"/>
  <c r="C172" s="1"/>
  <c r="W172" l="1"/>
  <c r="AF5" i="1"/>
  <c r="AF7"/>
  <c r="C162" i="2"/>
  <c r="K7" i="1"/>
  <c r="K5"/>
  <c r="T98" i="2"/>
  <c r="E14" l="1"/>
  <c r="N154"/>
  <c r="D154"/>
  <c r="D142"/>
  <c r="O138"/>
  <c r="D138"/>
  <c r="T134"/>
  <c r="S134"/>
  <c r="I134"/>
  <c r="G134"/>
  <c r="U130"/>
  <c r="T130"/>
  <c r="S130"/>
  <c r="I130"/>
  <c r="G130"/>
  <c r="F130"/>
  <c r="D130"/>
  <c r="U126"/>
  <c r="T126"/>
  <c r="N126"/>
  <c r="G126"/>
  <c r="F126"/>
  <c r="D126"/>
  <c r="S122"/>
  <c r="G122"/>
  <c r="F122"/>
  <c r="D122"/>
  <c r="U118"/>
  <c r="S118"/>
  <c r="G118"/>
  <c r="F118"/>
  <c r="D118"/>
  <c r="U114"/>
  <c r="S114"/>
  <c r="G114"/>
  <c r="F114"/>
  <c r="D114"/>
  <c r="U110"/>
  <c r="S110"/>
  <c r="N110"/>
  <c r="G110"/>
  <c r="F110"/>
  <c r="D110"/>
  <c r="U106"/>
  <c r="T106"/>
  <c r="S106"/>
  <c r="N106"/>
  <c r="J106"/>
  <c r="G106"/>
  <c r="F106"/>
  <c r="D106"/>
  <c r="U102"/>
  <c r="T102"/>
  <c r="N102"/>
  <c r="G102"/>
  <c r="F102"/>
  <c r="D102"/>
  <c r="S98"/>
  <c r="N98"/>
  <c r="G98"/>
  <c r="F98"/>
  <c r="D98"/>
  <c r="U94"/>
  <c r="G94"/>
  <c r="F94"/>
  <c r="D94"/>
  <c r="U90"/>
  <c r="T90"/>
  <c r="S90"/>
  <c r="J90"/>
  <c r="G90"/>
  <c r="F90"/>
  <c r="D90"/>
  <c r="U86"/>
  <c r="G86"/>
  <c r="F86"/>
  <c r="D86"/>
  <c r="U82"/>
  <c r="G82"/>
  <c r="F82"/>
  <c r="D82"/>
  <c r="U78"/>
  <c r="S78"/>
  <c r="N78"/>
  <c r="G78"/>
  <c r="F78"/>
  <c r="D78"/>
  <c r="N74"/>
  <c r="G74"/>
  <c r="F74"/>
  <c r="D74"/>
  <c r="N70"/>
  <c r="U66"/>
  <c r="N66"/>
  <c r="I66"/>
  <c r="G66"/>
  <c r="F66"/>
  <c r="D66"/>
  <c r="N62"/>
  <c r="G62"/>
  <c r="F62"/>
  <c r="D62"/>
  <c r="N58"/>
  <c r="J58"/>
  <c r="G58"/>
  <c r="F58"/>
  <c r="D58"/>
  <c r="G54"/>
  <c r="F54"/>
  <c r="D54"/>
  <c r="N50"/>
  <c r="G50"/>
  <c r="F50"/>
  <c r="D50"/>
  <c r="U46"/>
  <c r="N46"/>
  <c r="J46"/>
  <c r="G46"/>
  <c r="F46"/>
  <c r="D46"/>
  <c r="N42"/>
  <c r="I42"/>
  <c r="G42"/>
  <c r="F42"/>
  <c r="D42"/>
  <c r="U38"/>
  <c r="N38"/>
  <c r="H38"/>
  <c r="G38"/>
  <c r="F38"/>
  <c r="D38"/>
  <c r="N34"/>
  <c r="J34"/>
  <c r="I34"/>
  <c r="G34"/>
  <c r="F34"/>
  <c r="C34"/>
  <c r="N30"/>
  <c r="J30"/>
  <c r="I30"/>
  <c r="H30"/>
  <c r="G30"/>
  <c r="F30"/>
  <c r="C30"/>
  <c r="N26"/>
  <c r="J26"/>
  <c r="I26"/>
  <c r="H26"/>
  <c r="G26"/>
  <c r="F26"/>
  <c r="C26"/>
  <c r="N22"/>
  <c r="J22"/>
  <c r="I22"/>
  <c r="H22"/>
  <c r="G22"/>
  <c r="F22"/>
  <c r="C22"/>
  <c r="H18"/>
  <c r="G18"/>
  <c r="D18"/>
  <c r="N14"/>
  <c r="O10"/>
  <c r="I6"/>
  <c r="C6"/>
  <c r="I159" l="1"/>
  <c r="I171" s="1"/>
  <c r="H159"/>
  <c r="H171" s="1"/>
  <c r="H162" l="1"/>
  <c r="I162"/>
  <c r="U159"/>
  <c r="U171" s="1"/>
  <c r="U172" s="1"/>
  <c r="T159"/>
  <c r="T171" s="1"/>
  <c r="S159"/>
  <c r="S171" s="1"/>
  <c r="R159"/>
  <c r="R171" s="1"/>
  <c r="Q159"/>
  <c r="P159"/>
  <c r="P171" s="1"/>
  <c r="O159"/>
  <c r="O171" s="1"/>
  <c r="N159"/>
  <c r="J159"/>
  <c r="G159"/>
  <c r="G171" s="1"/>
  <c r="G172" s="1"/>
  <c r="F159"/>
  <c r="F171" s="1"/>
  <c r="F172" s="1"/>
  <c r="E159"/>
  <c r="E171" s="1"/>
  <c r="C157"/>
  <c r="C158" s="1"/>
  <c r="D157"/>
  <c r="D158" s="1"/>
  <c r="E157"/>
  <c r="F157"/>
  <c r="G157"/>
  <c r="H157"/>
  <c r="H158" s="1"/>
  <c r="I157"/>
  <c r="I158" s="1"/>
  <c r="J157"/>
  <c r="N157"/>
  <c r="O157"/>
  <c r="P157"/>
  <c r="Q157"/>
  <c r="S157"/>
  <c r="T157"/>
  <c r="C160"/>
  <c r="D156"/>
  <c r="D170" s="1"/>
  <c r="D172" s="1"/>
  <c r="E156"/>
  <c r="F156"/>
  <c r="G156"/>
  <c r="G170" s="1"/>
  <c r="H156"/>
  <c r="I156"/>
  <c r="O156"/>
  <c r="O170" s="1"/>
  <c r="P156"/>
  <c r="R156"/>
  <c r="S156"/>
  <c r="S170" s="1"/>
  <c r="T156"/>
  <c r="L5" i="1" l="1"/>
  <c r="E170" i="2"/>
  <c r="E172" s="1"/>
  <c r="L6" i="1"/>
  <c r="P170" i="2"/>
  <c r="X170" s="1"/>
  <c r="P172"/>
  <c r="T172"/>
  <c r="O172"/>
  <c r="S172"/>
  <c r="X5" i="1"/>
  <c r="I170" i="2"/>
  <c r="I172" s="1"/>
  <c r="Q160"/>
  <c r="Q171"/>
  <c r="Q172" s="1"/>
  <c r="X6" i="1"/>
  <c r="T170" i="2"/>
  <c r="R6" i="1"/>
  <c r="R170" i="2"/>
  <c r="U5" i="1"/>
  <c r="U7" s="1"/>
  <c r="H170" i="2"/>
  <c r="H172" s="1"/>
  <c r="R172"/>
  <c r="T158"/>
  <c r="N160"/>
  <c r="N171"/>
  <c r="J160"/>
  <c r="J171"/>
  <c r="R5" i="1"/>
  <c r="C168" i="2"/>
  <c r="C169"/>
  <c r="U6" i="1"/>
  <c r="N168" i="2"/>
  <c r="X157"/>
  <c r="X156"/>
  <c r="J158"/>
  <c r="S158"/>
  <c r="N169"/>
  <c r="X159"/>
  <c r="M157"/>
  <c r="G158"/>
  <c r="M156"/>
  <c r="M159"/>
  <c r="F158"/>
  <c r="O158"/>
  <c r="N158"/>
  <c r="U160"/>
  <c r="U158"/>
  <c r="P158"/>
  <c r="E158"/>
  <c r="R160"/>
  <c r="G160"/>
  <c r="P160"/>
  <c r="T160"/>
  <c r="F5" i="1"/>
  <c r="D160" i="2"/>
  <c r="F160"/>
  <c r="S160"/>
  <c r="E160"/>
  <c r="H160"/>
  <c r="I160"/>
  <c r="O160"/>
  <c r="C5" i="1"/>
  <c r="C7" s="1"/>
  <c r="F6"/>
  <c r="O5"/>
  <c r="M6"/>
  <c r="N6" s="1"/>
  <c r="O6"/>
  <c r="D5"/>
  <c r="P6"/>
  <c r="Y6"/>
  <c r="V5"/>
  <c r="V6"/>
  <c r="W6" s="1"/>
  <c r="AB5"/>
  <c r="M5"/>
  <c r="D6"/>
  <c r="G6"/>
  <c r="Y5"/>
  <c r="S5"/>
  <c r="P5"/>
  <c r="G5"/>
  <c r="T162" i="2"/>
  <c r="I167" s="1"/>
  <c r="Q162"/>
  <c r="F162"/>
  <c r="R162"/>
  <c r="J162"/>
  <c r="S162"/>
  <c r="H167" s="1"/>
  <c r="P162"/>
  <c r="E162"/>
  <c r="O162"/>
  <c r="D162"/>
  <c r="G162"/>
  <c r="U162"/>
  <c r="N162"/>
  <c r="AA7" i="1"/>
  <c r="X7"/>
  <c r="R7"/>
  <c r="L7"/>
  <c r="T6"/>
  <c r="M171" i="2" l="1"/>
  <c r="J172"/>
  <c r="M170"/>
  <c r="Z170" s="1"/>
  <c r="Z5" i="1"/>
  <c r="X171" i="2"/>
  <c r="X172" s="1"/>
  <c r="N172"/>
  <c r="X158"/>
  <c r="Y157"/>
  <c r="Y156"/>
  <c r="Y159"/>
  <c r="M158"/>
  <c r="P7" i="1"/>
  <c r="F7"/>
  <c r="D7"/>
  <c r="AC5"/>
  <c r="AB7"/>
  <c r="AC7" s="1"/>
  <c r="M7"/>
  <c r="N7" s="1"/>
  <c r="AG5"/>
  <c r="AG6"/>
  <c r="T5"/>
  <c r="S7"/>
  <c r="AH5"/>
  <c r="G7"/>
  <c r="Z6"/>
  <c r="AH6"/>
  <c r="Y7"/>
  <c r="Q5"/>
  <c r="O7"/>
  <c r="H6"/>
  <c r="G167" i="2"/>
  <c r="F167"/>
  <c r="D167"/>
  <c r="J167"/>
  <c r="E167"/>
  <c r="C167"/>
  <c r="V7" i="1"/>
  <c r="W7" s="1"/>
  <c r="AC6"/>
  <c r="H5"/>
  <c r="E6"/>
  <c r="W5"/>
  <c r="E5"/>
  <c r="N5"/>
  <c r="M172" i="2" l="1"/>
  <c r="Z171"/>
  <c r="Z172" s="1"/>
  <c r="Y158"/>
  <c r="Z159"/>
  <c r="AG7" i="1"/>
  <c r="H7"/>
  <c r="AI5"/>
  <c r="AI6"/>
  <c r="AH7"/>
  <c r="Q7"/>
  <c r="Z7"/>
  <c r="T7"/>
  <c r="E7"/>
  <c r="AI7" l="1"/>
</calcChain>
</file>

<file path=xl/sharedStrings.xml><?xml version="1.0" encoding="utf-8"?>
<sst xmlns="http://schemas.openxmlformats.org/spreadsheetml/2006/main" count="500" uniqueCount="85">
  <si>
    <t>Сводная информация по услугам за январь-февраль</t>
  </si>
  <si>
    <t>Код услуги старый</t>
  </si>
  <si>
    <t>Наименование услуг</t>
  </si>
  <si>
    <t>ООО "МРТ-Эксперт Орел"</t>
  </si>
  <si>
    <t>"НКМЦ им.З.И.Круглой"</t>
  </si>
  <si>
    <t>ООД</t>
  </si>
  <si>
    <t>Семашко</t>
  </si>
  <si>
    <t>Боткина</t>
  </si>
  <si>
    <t>ООО МЦ "Сакара"</t>
  </si>
  <si>
    <t>ООО "Диксион -Практика ОКА"</t>
  </si>
  <si>
    <t>ООО "Диагностический медицинский центр"</t>
  </si>
  <si>
    <t>ИТОГО</t>
  </si>
  <si>
    <t xml:space="preserve">тариф </t>
  </si>
  <si>
    <t>План  год(кол-во исслед.)</t>
  </si>
  <si>
    <t>ФАКТ (кол-во исслед.)</t>
  </si>
  <si>
    <t>% выполнения</t>
  </si>
  <si>
    <t>План (кол-во исслед.)</t>
  </si>
  <si>
    <t>МРТ без контрастирования</t>
  </si>
  <si>
    <t>МРТ  с контрастированием</t>
  </si>
  <si>
    <t>МРТ  исследования без  контрастирования</t>
  </si>
  <si>
    <t>МРТ  исследования с контрастированием</t>
  </si>
  <si>
    <t>ООО  "МРТ-Эксперт Орёл"</t>
  </si>
  <si>
    <t>ООО МЦ «Сакара»</t>
  </si>
  <si>
    <t>ООО «Диксион – практика ОКА»</t>
  </si>
  <si>
    <t>ООО «Диагностический  медицинский центр»</t>
  </si>
  <si>
    <t>ООО "МРТ-Эксперт Орёл"</t>
  </si>
  <si>
    <t>"НКМЦ им. З. И. Круглой"</t>
  </si>
  <si>
    <t>ООО «Диксион –практика ОКА»</t>
  </si>
  <si>
    <t xml:space="preserve"> БУЗ Орловской области «Орловская областная клиническая больница" консультативная поликлиника</t>
  </si>
  <si>
    <t xml:space="preserve"> БУЗ  Орловской области "НКМЦ медицинской помощи  матерям и детям  им. З. И. Круглой"</t>
  </si>
  <si>
    <t>БУЗ  Орловской области «Орловский онкологический диспансер», поликлиника</t>
  </si>
  <si>
    <t>БУЗ  Орловской области «Городская больница им. С. П. Боткина»</t>
  </si>
  <si>
    <t>БУЗ  Орловской области «Поликлиника № 1»</t>
  </si>
  <si>
    <t>БУЗ  Орловской области «Поликлиника № 2»</t>
  </si>
  <si>
    <t>БУЗ  Орловской области «Поликлиника № 3»</t>
  </si>
  <si>
    <t>БУЗ  Орловской области «Поликлиника № 5»</t>
  </si>
  <si>
    <t>БУЗ  Орловской области «Болховская ЦРБ»</t>
  </si>
  <si>
    <t>БУЗ  Орловской области «Верховская ЦРБ»</t>
  </si>
  <si>
    <t>БУЗ  Орловской области БУЗ  Орловской области «Глазуновская  ЦРБ»</t>
  </si>
  <si>
    <t>БУЗ  Орловской области «Дмитровская ЦРБ»</t>
  </si>
  <si>
    <t>БУЗ  Орловской области «Должанская ЦРБ»</t>
  </si>
  <si>
    <t>БУЗ  Орловской области «Залегощенская ЦРБ»</t>
  </si>
  <si>
    <t>БУЗ  Орловской области «Знаменская ЦРБ»</t>
  </si>
  <si>
    <t>БУЗ  Орловской области «Колпнянская ЦРБ»</t>
  </si>
  <si>
    <t>БУЗ  Орловской области «Корсаковская ЦРБ»</t>
  </si>
  <si>
    <t>БУЗ  Орловской области «Кромская  ЦРБ»</t>
  </si>
  <si>
    <t>БУЗ  Орловской области «Ливенская ЦРБ»</t>
  </si>
  <si>
    <t>БУЗ  Орловской области «Мценская ЦРБ»</t>
  </si>
  <si>
    <t>БУЗ  Орловской области «Новодеревеньковская  ЦРБ»</t>
  </si>
  <si>
    <t>БУЗ  Орловской области «Нарышкинская ЦРБ»</t>
  </si>
  <si>
    <t>БУЗ  Орловской области «Новосильская  ЦРБ»</t>
  </si>
  <si>
    <t>БУЗ  Орловской области «Плещеевская ЦРБ»</t>
  </si>
  <si>
    <t>БУЗ  Орловской области «Покровская ЦРБ»</t>
  </si>
  <si>
    <t>БУЗ  Орловской области «Свердловская ЦРБ»</t>
  </si>
  <si>
    <t>БУЗ  Орловской области «Сосковская ЦРБ»</t>
  </si>
  <si>
    <t>БУЗ  Орловской области «Троснянская ЦРБ»</t>
  </si>
  <si>
    <t>БУЗ  Орловской области «Хотынецкая ЦРБ»</t>
  </si>
  <si>
    <t>БУЗ  Орловской области «Шаблыкинская ЦРБ»</t>
  </si>
  <si>
    <t xml:space="preserve"> БУЗ  Орловской области «Детская поликлиника №1»</t>
  </si>
  <si>
    <t>БУЗ  Орловской области "Детская поликлиника №2»</t>
  </si>
  <si>
    <t>БУЗ  Орловской области "Детская поликлиника №3»</t>
  </si>
  <si>
    <t>БУЗ  Орловской области «Родильный дом»</t>
  </si>
  <si>
    <t>план</t>
  </si>
  <si>
    <t>МО</t>
  </si>
  <si>
    <t>предложение</t>
  </si>
  <si>
    <t>БУЗ Орловской области «Малоархангельская ЦРБ»</t>
  </si>
  <si>
    <t>БУЗ Орловской области «Краснозоренская ЦРБ»</t>
  </si>
  <si>
    <t>НУЗ "Узловая больница ОАО РЖД"</t>
  </si>
  <si>
    <t>ФКУЗ «Медико-санитарная часть  МВД РФ по Орловской области»</t>
  </si>
  <si>
    <t>план в приказе ДЗОО</t>
  </si>
  <si>
    <t>разница</t>
  </si>
  <si>
    <t>%</t>
  </si>
  <si>
    <t>"НКМЦ   им. З. И. Круглой"</t>
  </si>
  <si>
    <t>"ООКБ"</t>
  </si>
  <si>
    <t>ООО "Медицинский центр здоровье" (г.Ливны)</t>
  </si>
  <si>
    <t>факт 4 мес.</t>
  </si>
  <si>
    <t>ООКБ</t>
  </si>
  <si>
    <t xml:space="preserve">факт </t>
  </si>
  <si>
    <t>Анализ выполнения объемов по услугам в амбулаторных условиях по состоянию на 21.06 2019 года</t>
  </si>
  <si>
    <t>ВСЕГО</t>
  </si>
  <si>
    <t>ВСЕГО без контраста</t>
  </si>
  <si>
    <t>ВСЕГО с контрастом</t>
  </si>
  <si>
    <t>тариф</t>
  </si>
  <si>
    <t>Анализ выполнения объемов МРТ-исследований и предложения по перераспределению  по состоянию на 15.11.2019 года</t>
  </si>
  <si>
    <t>План МРТ-исследований с корректировкой на 2019 год.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</si>
</sst>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9" fontId="13" fillId="0" borderId="0" applyFont="0" applyFill="0" applyBorder="0" applyAlignment="0" applyProtection="0"/>
  </cellStyleXfs>
  <cellXfs count="336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0" fillId="2" borderId="0" xfId="0" applyFill="1"/>
    <xf numFmtId="0" fontId="9" fillId="2" borderId="17" xfId="0" applyFont="1" applyFill="1" applyBorder="1" applyAlignment="1">
      <alignment horizontal="center" vertical="center" wrapText="1"/>
    </xf>
    <xf numFmtId="1" fontId="9" fillId="2" borderId="18" xfId="1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8" fillId="2" borderId="21" xfId="1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left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1" fontId="9" fillId="2" borderId="26" xfId="10" applyNumberFormat="1" applyFont="1" applyFill="1" applyBorder="1" applyAlignment="1">
      <alignment horizontal="center" vertical="center" wrapText="1"/>
    </xf>
    <xf numFmtId="9" fontId="9" fillId="2" borderId="27" xfId="0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 wrapText="1"/>
    </xf>
    <xf numFmtId="9" fontId="9" fillId="2" borderId="26" xfId="0" applyNumberFormat="1" applyFont="1" applyFill="1" applyBorder="1" applyAlignment="1">
      <alignment horizontal="center" vertical="center" wrapText="1"/>
    </xf>
    <xf numFmtId="1" fontId="9" fillId="2" borderId="12" xfId="1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9" fontId="8" fillId="2" borderId="24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/>
    </xf>
    <xf numFmtId="0" fontId="10" fillId="2" borderId="0" xfId="0" applyFont="1" applyFill="1" applyBorder="1"/>
    <xf numFmtId="0" fontId="10" fillId="2" borderId="12" xfId="0" applyFont="1" applyFill="1" applyBorder="1"/>
    <xf numFmtId="0" fontId="9" fillId="2" borderId="30" xfId="2" applyFont="1" applyFill="1" applyBorder="1" applyAlignment="1">
      <alignment horizontal="left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9" fontId="9" fillId="2" borderId="32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9" fontId="9" fillId="2" borderId="12" xfId="0" applyNumberFormat="1" applyFont="1" applyFill="1" applyBorder="1" applyAlignment="1">
      <alignment horizontal="center" vertical="center" wrapText="1"/>
    </xf>
    <xf numFmtId="9" fontId="8" fillId="2" borderId="34" xfId="0" applyNumberFormat="1" applyFont="1" applyFill="1" applyBorder="1" applyAlignment="1">
      <alignment horizontal="center" vertical="center" wrapText="1"/>
    </xf>
    <xf numFmtId="3" fontId="8" fillId="2" borderId="20" xfId="2" applyNumberFormat="1" applyFont="1" applyFill="1" applyBorder="1" applyAlignment="1">
      <alignment horizontal="center" vertical="center"/>
    </xf>
    <xf numFmtId="3" fontId="8" fillId="2" borderId="21" xfId="2" applyNumberFormat="1" applyFont="1" applyFill="1" applyBorder="1" applyAlignment="1">
      <alignment horizontal="center" vertical="center"/>
    </xf>
    <xf numFmtId="9" fontId="8" fillId="2" borderId="18" xfId="0" applyNumberFormat="1" applyFont="1" applyFill="1" applyBorder="1" applyAlignment="1">
      <alignment horizontal="center" vertical="center"/>
    </xf>
    <xf numFmtId="9" fontId="8" fillId="2" borderId="21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3" fontId="8" fillId="2" borderId="17" xfId="2" applyNumberFormat="1" applyFont="1" applyFill="1" applyBorder="1" applyAlignment="1">
      <alignment horizontal="center" vertical="center"/>
    </xf>
    <xf numFmtId="9" fontId="8" fillId="2" borderId="18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 wrapText="1"/>
    </xf>
    <xf numFmtId="9" fontId="8" fillId="2" borderId="19" xfId="0" applyNumberFormat="1" applyFont="1" applyFill="1" applyBorder="1" applyAlignment="1">
      <alignment horizontal="center" vertical="center" wrapText="1"/>
    </xf>
    <xf numFmtId="4" fontId="11" fillId="2" borderId="25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/>
    <xf numFmtId="3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9" fontId="11" fillId="2" borderId="0" xfId="0" applyNumberFormat="1" applyFont="1" applyFill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1" applyNumberFormat="1" applyFont="1"/>
    <xf numFmtId="1" fontId="3" fillId="0" borderId="12" xfId="0" applyNumberFormat="1" applyFont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3" fillId="0" borderId="12" xfId="1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0" borderId="30" xfId="1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3" fillId="4" borderId="12" xfId="1" applyNumberFormat="1" applyFont="1" applyFill="1" applyBorder="1" applyAlignment="1">
      <alignment horizontal="center" vertical="center"/>
    </xf>
    <xf numFmtId="1" fontId="3" fillId="4" borderId="30" xfId="1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9" fontId="3" fillId="0" borderId="11" xfId="13" applyFont="1" applyBorder="1" applyAlignment="1">
      <alignment horizontal="center" vertical="center" wrapText="1"/>
    </xf>
    <xf numFmtId="9" fontId="3" fillId="0" borderId="12" xfId="13" applyFont="1" applyBorder="1" applyAlignment="1">
      <alignment horizontal="center" vertical="center" wrapText="1"/>
    </xf>
    <xf numFmtId="9" fontId="3" fillId="0" borderId="30" xfId="13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2" borderId="7" xfId="0" applyNumberFormat="1" applyFont="1" applyFill="1" applyBorder="1" applyAlignment="1">
      <alignment horizontal="center" vertical="center"/>
    </xf>
    <xf numFmtId="43" fontId="0" fillId="0" borderId="0" xfId="1" applyFont="1"/>
    <xf numFmtId="0" fontId="0" fillId="2" borderId="0" xfId="0" applyFill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1" fontId="9" fillId="2" borderId="40" xfId="10" applyNumberFormat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9" fontId="9" fillId="2" borderId="24" xfId="0" applyNumberFormat="1" applyFont="1" applyFill="1" applyBorder="1" applyAlignment="1">
      <alignment horizontal="center" vertical="center" wrapText="1"/>
    </xf>
    <xf numFmtId="9" fontId="8" fillId="2" borderId="19" xfId="2" applyNumberFormat="1" applyFont="1" applyFill="1" applyBorder="1" applyAlignment="1">
      <alignment horizontal="center" vertical="center"/>
    </xf>
    <xf numFmtId="9" fontId="9" fillId="2" borderId="35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42" xfId="0" applyNumberFormat="1" applyFont="1" applyFill="1" applyBorder="1" applyAlignment="1">
      <alignment horizontal="center" vertical="center" wrapText="1"/>
    </xf>
    <xf numFmtId="3" fontId="9" fillId="2" borderId="43" xfId="0" applyNumberFormat="1" applyFont="1" applyFill="1" applyBorder="1" applyAlignment="1">
      <alignment horizontal="center" vertical="center" wrapText="1"/>
    </xf>
    <xf numFmtId="9" fontId="9" fillId="2" borderId="45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" fontId="3" fillId="4" borderId="42" xfId="0" applyNumberFormat="1" applyFont="1" applyFill="1" applyBorder="1" applyAlignment="1">
      <alignment horizontal="center" vertical="center" wrapText="1"/>
    </xf>
    <xf numFmtId="1" fontId="3" fillId="4" borderId="43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14" fillId="0" borderId="37" xfId="0" applyFont="1" applyBorder="1" applyAlignment="1">
      <alignment horizontal="center" vertical="center" wrapText="1"/>
    </xf>
    <xf numFmtId="164" fontId="11" fillId="2" borderId="0" xfId="1" applyNumberFormat="1" applyFont="1" applyFill="1"/>
    <xf numFmtId="164" fontId="11" fillId="0" borderId="0" xfId="1" applyNumberFormat="1" applyFont="1"/>
    <xf numFmtId="0" fontId="10" fillId="2" borderId="0" xfId="0" applyFont="1" applyFill="1" applyAlignment="1">
      <alignment horizontal="center"/>
    </xf>
    <xf numFmtId="9" fontId="9" fillId="2" borderId="3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15" fillId="2" borderId="30" xfId="0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0" fontId="16" fillId="2" borderId="12" xfId="0" applyFont="1" applyFill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9" fontId="3" fillId="0" borderId="32" xfId="13" applyFont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4" borderId="5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9" fontId="11" fillId="0" borderId="0" xfId="0" applyNumberFormat="1" applyFont="1"/>
    <xf numFmtId="1" fontId="14" fillId="0" borderId="7" xfId="1" applyNumberFormat="1" applyFont="1" applyBorder="1" applyAlignment="1">
      <alignment horizontal="center" vertical="center"/>
    </xf>
    <xf numFmtId="1" fontId="14" fillId="0" borderId="35" xfId="1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 wrapText="1"/>
    </xf>
    <xf numFmtId="9" fontId="3" fillId="0" borderId="31" xfId="13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 wrapText="1"/>
    </xf>
    <xf numFmtId="1" fontId="3" fillId="4" borderId="57" xfId="0" applyNumberFormat="1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14" fillId="0" borderId="51" xfId="1" applyNumberFormat="1" applyFont="1" applyBorder="1" applyAlignment="1">
      <alignment horizontal="center" vertical="center"/>
    </xf>
    <xf numFmtId="1" fontId="3" fillId="0" borderId="31" xfId="1" applyNumberFormat="1" applyFont="1" applyBorder="1" applyAlignment="1">
      <alignment horizontal="center" vertical="center"/>
    </xf>
    <xf numFmtId="1" fontId="3" fillId="4" borderId="31" xfId="1" applyNumberFormat="1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 vertical="center"/>
    </xf>
    <xf numFmtId="1" fontId="14" fillId="0" borderId="48" xfId="1" applyNumberFormat="1" applyFont="1" applyBorder="1" applyAlignment="1">
      <alignment horizontal="center" vertical="center"/>
    </xf>
    <xf numFmtId="1" fontId="3" fillId="0" borderId="32" xfId="1" applyNumberFormat="1" applyFont="1" applyBorder="1" applyAlignment="1">
      <alignment horizontal="center" vertical="center"/>
    </xf>
    <xf numFmtId="1" fontId="3" fillId="4" borderId="32" xfId="1" applyNumberFormat="1" applyFont="1" applyFill="1" applyBorder="1" applyAlignment="1">
      <alignment horizontal="center" vertical="center"/>
    </xf>
    <xf numFmtId="9" fontId="14" fillId="0" borderId="31" xfId="13" applyFont="1" applyBorder="1" applyAlignment="1">
      <alignment horizontal="center" vertical="center" wrapText="1"/>
    </xf>
    <xf numFmtId="9" fontId="14" fillId="0" borderId="29" xfId="13" applyFont="1" applyBorder="1" applyAlignment="1">
      <alignment horizontal="center" vertical="center" wrapText="1"/>
    </xf>
    <xf numFmtId="9" fontId="14" fillId="0" borderId="59" xfId="13" applyFont="1" applyBorder="1" applyAlignment="1">
      <alignment horizontal="center" vertical="center" wrapText="1"/>
    </xf>
    <xf numFmtId="1" fontId="3" fillId="4" borderId="54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3" fillId="2" borderId="51" xfId="0" applyNumberFormat="1" applyFont="1" applyFill="1" applyBorder="1" applyAlignment="1">
      <alignment horizontal="center" vertical="center"/>
    </xf>
    <xf numFmtId="1" fontId="3" fillId="4" borderId="60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/>
    </xf>
    <xf numFmtId="1" fontId="12" fillId="2" borderId="51" xfId="0" applyNumberFormat="1" applyFont="1" applyFill="1" applyBorder="1" applyAlignment="1">
      <alignment horizontal="center" vertical="center"/>
    </xf>
    <xf numFmtId="1" fontId="3" fillId="2" borderId="51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/>
    <xf numFmtId="43" fontId="11" fillId="0" borderId="0" xfId="1" applyFont="1"/>
    <xf numFmtId="1" fontId="14" fillId="0" borderId="46" xfId="0" applyNumberFormat="1" applyFont="1" applyBorder="1" applyAlignment="1">
      <alignment horizontal="center" vertical="center" wrapText="1"/>
    </xf>
    <xf numFmtId="9" fontId="14" fillId="0" borderId="46" xfId="13" applyFont="1" applyBorder="1" applyAlignment="1">
      <alignment horizontal="center" vertical="center" wrapText="1"/>
    </xf>
    <xf numFmtId="1" fontId="14" fillId="4" borderId="46" xfId="0" applyNumberFormat="1" applyFont="1" applyFill="1" applyBorder="1" applyAlignment="1">
      <alignment horizontal="center" vertical="center" wrapText="1"/>
    </xf>
    <xf numFmtId="1" fontId="14" fillId="2" borderId="46" xfId="0" applyNumberFormat="1" applyFont="1" applyFill="1" applyBorder="1" applyAlignment="1">
      <alignment horizontal="center" vertical="center" wrapText="1"/>
    </xf>
    <xf numFmtId="1" fontId="11" fillId="0" borderId="47" xfId="0" applyNumberFormat="1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 wrapText="1"/>
    </xf>
    <xf numFmtId="1" fontId="3" fillId="4" borderId="53" xfId="0" applyNumberFormat="1" applyFont="1" applyFill="1" applyBorder="1" applyAlignment="1">
      <alignment horizontal="center" vertical="center" wrapText="1"/>
    </xf>
    <xf numFmtId="1" fontId="3" fillId="4" borderId="55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1" fontId="14" fillId="0" borderId="61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9" fontId="14" fillId="0" borderId="23" xfId="13" applyFont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2" borderId="23" xfId="0" applyNumberFormat="1" applyFont="1" applyFill="1" applyBorder="1" applyAlignment="1">
      <alignment horizontal="center" vertical="center" wrapText="1"/>
    </xf>
    <xf numFmtId="0" fontId="0" fillId="2" borderId="47" xfId="0" applyFill="1" applyBorder="1"/>
    <xf numFmtId="1" fontId="0" fillId="2" borderId="46" xfId="0" applyNumberFormat="1" applyFill="1" applyBorder="1" applyAlignment="1">
      <alignment horizontal="center"/>
    </xf>
    <xf numFmtId="9" fontId="0" fillId="2" borderId="46" xfId="13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1" fontId="14" fillId="4" borderId="58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 wrapText="1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1" fontId="3" fillId="6" borderId="51" xfId="0" applyNumberFormat="1" applyFont="1" applyFill="1" applyBorder="1" applyAlignment="1">
      <alignment horizontal="center" vertical="center" wrapText="1"/>
    </xf>
    <xf numFmtId="1" fontId="3" fillId="6" borderId="26" xfId="0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43" fontId="0" fillId="2" borderId="0" xfId="0" applyNumberFormat="1" applyFill="1"/>
    <xf numFmtId="1" fontId="18" fillId="0" borderId="0" xfId="0" applyNumberFormat="1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6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9" fontId="3" fillId="2" borderId="12" xfId="13" applyFont="1" applyFill="1" applyBorder="1" applyAlignment="1">
      <alignment horizontal="center" vertical="center" wrapText="1"/>
    </xf>
    <xf numFmtId="1" fontId="3" fillId="2" borderId="1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164" fontId="0" fillId="2" borderId="0" xfId="1" applyNumberFormat="1" applyFont="1" applyFill="1"/>
    <xf numFmtId="1" fontId="11" fillId="2" borderId="0" xfId="0" applyNumberFormat="1" applyFont="1" applyFill="1"/>
    <xf numFmtId="43" fontId="0" fillId="2" borderId="0" xfId="1" applyFont="1" applyFill="1"/>
    <xf numFmtId="43" fontId="11" fillId="2" borderId="0" xfId="1" applyFont="1" applyFill="1"/>
    <xf numFmtId="1" fontId="10" fillId="2" borderId="0" xfId="0" applyNumberFormat="1" applyFont="1" applyFill="1"/>
    <xf numFmtId="1" fontId="0" fillId="2" borderId="0" xfId="0" applyNumberFormat="1" applyFill="1" applyAlignment="1">
      <alignment horizontal="left"/>
    </xf>
    <xf numFmtId="9" fontId="11" fillId="2" borderId="0" xfId="0" applyNumberFormat="1" applyFont="1" applyFill="1"/>
    <xf numFmtId="0" fontId="18" fillId="2" borderId="0" xfId="0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center"/>
    </xf>
    <xf numFmtId="1" fontId="19" fillId="2" borderId="0" xfId="0" applyNumberFormat="1" applyFont="1" applyFill="1" applyAlignment="1">
      <alignment horizontal="center"/>
    </xf>
    <xf numFmtId="1" fontId="0" fillId="2" borderId="59" xfId="0" applyNumberFormat="1" applyFill="1" applyBorder="1" applyAlignment="1">
      <alignment horizontal="center"/>
    </xf>
    <xf numFmtId="9" fontId="0" fillId="2" borderId="59" xfId="13" applyFont="1" applyFill="1" applyBorder="1" applyAlignment="1">
      <alignment horizontal="center"/>
    </xf>
    <xf numFmtId="0" fontId="0" fillId="2" borderId="63" xfId="0" applyFill="1" applyBorder="1"/>
    <xf numFmtId="0" fontId="3" fillId="2" borderId="12" xfId="0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9" fontId="14" fillId="2" borderId="12" xfId="13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1" fontId="14" fillId="2" borderId="12" xfId="1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0" fillId="2" borderId="64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3" xfId="4" applyFont="1" applyFill="1" applyBorder="1" applyAlignment="1">
      <alignment horizontal="center" vertical="center" wrapText="1"/>
    </xf>
    <xf numFmtId="0" fontId="8" fillId="2" borderId="10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8" fillId="2" borderId="35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center" vertical="center" wrapText="1"/>
    </xf>
    <xf numFmtId="0" fontId="8" fillId="2" borderId="36" xfId="5" applyFont="1" applyFill="1" applyBorder="1" applyAlignment="1">
      <alignment horizontal="center" vertical="center" wrapText="1"/>
    </xf>
    <xf numFmtId="0" fontId="8" fillId="2" borderId="6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0" fontId="8" fillId="2" borderId="35" xfId="7" applyFont="1" applyFill="1" applyBorder="1" applyAlignment="1">
      <alignment horizontal="center" vertical="center" wrapTex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36" xfId="7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20" xfId="2" applyNumberFormat="1" applyFont="1" applyFill="1" applyBorder="1" applyAlignment="1">
      <alignment horizontal="center" vertical="center"/>
    </xf>
    <xf numFmtId="4" fontId="8" fillId="2" borderId="18" xfId="2" applyNumberFormat="1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10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9" xfId="9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22" xfId="0" applyFill="1" applyBorder="1" applyAlignment="1">
      <alignment horizontal="center"/>
    </xf>
    <xf numFmtId="0" fontId="8" fillId="2" borderId="5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1" fontId="3" fillId="0" borderId="44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/>
    </xf>
  </cellXfs>
  <cellStyles count="14">
    <cellStyle name="Обычный" xfId="0" builtinId="0"/>
    <cellStyle name="Обычный 10" xfId="10"/>
    <cellStyle name="Обычный 12" xfId="3"/>
    <cellStyle name="Обычный 13" xfId="4"/>
    <cellStyle name="Обычный 14" xfId="5"/>
    <cellStyle name="Обычный 16" xfId="7"/>
    <cellStyle name="Обычный 17" xfId="8"/>
    <cellStyle name="Обычный 19" xfId="6"/>
    <cellStyle name="Обычный 2" xfId="2"/>
    <cellStyle name="Обычный 21" xfId="9"/>
    <cellStyle name="Обычный 4" xfId="11"/>
    <cellStyle name="Обычный 8" xfId="12"/>
    <cellStyle name="Процентный" xfId="13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9"/>
  <sheetViews>
    <sheetView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6" sqref="C6"/>
    </sheetView>
  </sheetViews>
  <sheetFormatPr defaultRowHeight="15"/>
  <cols>
    <col min="1" max="1" width="18.28515625" style="4" hidden="1" customWidth="1"/>
    <col min="2" max="2" width="37.5703125" style="4" customWidth="1"/>
    <col min="3" max="3" width="10" style="4" customWidth="1"/>
    <col min="4" max="4" width="10.42578125" style="44" customWidth="1"/>
    <col min="5" max="5" width="10" style="44" customWidth="1"/>
    <col min="6" max="6" width="10.42578125" style="45" customWidth="1"/>
    <col min="7" max="7" width="10.5703125" style="46" customWidth="1"/>
    <col min="8" max="11" width="11.28515625" style="46" customWidth="1"/>
    <col min="12" max="12" width="10" style="47" customWidth="1"/>
    <col min="13" max="13" width="10.28515625" style="46" customWidth="1"/>
    <col min="14" max="14" width="10.42578125" style="46" customWidth="1"/>
    <col min="15" max="15" width="11.42578125" style="47" customWidth="1"/>
    <col min="16" max="16" width="9.85546875" style="48" customWidth="1"/>
    <col min="17" max="17" width="10.5703125" style="48" customWidth="1"/>
    <col min="18" max="18" width="10" style="47" customWidth="1"/>
    <col min="19" max="19" width="9.5703125" style="48" customWidth="1"/>
    <col min="20" max="20" width="10.85546875" style="48" customWidth="1"/>
    <col min="21" max="21" width="10.42578125" style="48" customWidth="1"/>
    <col min="22" max="22" width="11.28515625" style="48" customWidth="1"/>
    <col min="23" max="23" width="10.140625" style="48" customWidth="1"/>
    <col min="24" max="25" width="9.5703125" style="48" customWidth="1"/>
    <col min="26" max="26" width="9.7109375" style="48" customWidth="1"/>
    <col min="27" max="28" width="9.5703125" style="48" customWidth="1"/>
    <col min="29" max="31" width="9.85546875" style="48" customWidth="1"/>
    <col min="32" max="32" width="10.85546875" style="48" customWidth="1"/>
    <col min="33" max="33" width="11.5703125" style="49" customWidth="1"/>
    <col min="34" max="34" width="13" style="50" customWidth="1"/>
    <col min="35" max="35" width="11.5703125" style="51" customWidth="1"/>
    <col min="36" max="36" width="0" style="4" hidden="1" customWidth="1"/>
    <col min="37" max="16384" width="9.140625" style="4"/>
  </cols>
  <sheetData>
    <row r="1" spans="1:130" s="3" customFormat="1" ht="34.5" customHeight="1" thickBot="1">
      <c r="A1" s="1" t="s">
        <v>0</v>
      </c>
      <c r="B1" s="256" t="s">
        <v>78</v>
      </c>
      <c r="C1" s="256"/>
      <c r="D1" s="256"/>
      <c r="E1" s="256"/>
      <c r="F1" s="256"/>
      <c r="G1" s="256"/>
      <c r="H1" s="256"/>
      <c r="I1" s="257"/>
      <c r="J1" s="257"/>
      <c r="K1" s="257"/>
      <c r="L1" s="257"/>
      <c r="M1" s="257"/>
      <c r="N1" s="257"/>
      <c r="O1" s="257"/>
      <c r="P1" s="257"/>
      <c r="Q1" s="257"/>
      <c r="R1" s="256"/>
      <c r="S1" s="256"/>
      <c r="T1" s="256"/>
      <c r="U1" s="2"/>
      <c r="V1" s="258"/>
      <c r="W1" s="258"/>
      <c r="X1" s="258"/>
      <c r="Y1" s="258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130" ht="12.75" customHeight="1">
      <c r="A2" s="259" t="s">
        <v>1</v>
      </c>
      <c r="B2" s="261" t="s">
        <v>2</v>
      </c>
      <c r="C2" s="264" t="s">
        <v>3</v>
      </c>
      <c r="D2" s="264"/>
      <c r="E2" s="265"/>
      <c r="F2" s="268" t="s">
        <v>4</v>
      </c>
      <c r="G2" s="269"/>
      <c r="H2" s="269"/>
      <c r="I2" s="268" t="s">
        <v>73</v>
      </c>
      <c r="J2" s="269"/>
      <c r="K2" s="269"/>
      <c r="L2" s="272" t="s">
        <v>5</v>
      </c>
      <c r="M2" s="273"/>
      <c r="N2" s="274"/>
      <c r="O2" s="278" t="s">
        <v>6</v>
      </c>
      <c r="P2" s="279"/>
      <c r="Q2" s="280"/>
      <c r="R2" s="284" t="s">
        <v>7</v>
      </c>
      <c r="S2" s="284"/>
      <c r="T2" s="284"/>
      <c r="U2" s="296" t="s">
        <v>8</v>
      </c>
      <c r="V2" s="284"/>
      <c r="W2" s="284"/>
      <c r="X2" s="296" t="s">
        <v>9</v>
      </c>
      <c r="Y2" s="284"/>
      <c r="Z2" s="298"/>
      <c r="AA2" s="296" t="s">
        <v>10</v>
      </c>
      <c r="AB2" s="284"/>
      <c r="AC2" s="284"/>
      <c r="AD2" s="296" t="s">
        <v>74</v>
      </c>
      <c r="AE2" s="284"/>
      <c r="AF2" s="284"/>
      <c r="AG2" s="288" t="s">
        <v>11</v>
      </c>
      <c r="AH2" s="289"/>
      <c r="AI2" s="290"/>
      <c r="AJ2" s="294" t="s">
        <v>12</v>
      </c>
    </row>
    <row r="3" spans="1:130" ht="32.25" customHeight="1" thickBot="1">
      <c r="A3" s="260"/>
      <c r="B3" s="262"/>
      <c r="C3" s="266"/>
      <c r="D3" s="266"/>
      <c r="E3" s="267"/>
      <c r="F3" s="270"/>
      <c r="G3" s="271"/>
      <c r="H3" s="271"/>
      <c r="I3" s="270"/>
      <c r="J3" s="271"/>
      <c r="K3" s="271"/>
      <c r="L3" s="275"/>
      <c r="M3" s="276"/>
      <c r="N3" s="277"/>
      <c r="O3" s="281"/>
      <c r="P3" s="282"/>
      <c r="Q3" s="283"/>
      <c r="R3" s="285"/>
      <c r="S3" s="285"/>
      <c r="T3" s="285"/>
      <c r="U3" s="297"/>
      <c r="V3" s="285"/>
      <c r="W3" s="285"/>
      <c r="X3" s="297"/>
      <c r="Y3" s="285"/>
      <c r="Z3" s="299"/>
      <c r="AA3" s="300"/>
      <c r="AB3" s="301"/>
      <c r="AC3" s="301"/>
      <c r="AD3" s="300"/>
      <c r="AE3" s="301"/>
      <c r="AF3" s="301"/>
      <c r="AG3" s="291"/>
      <c r="AH3" s="292"/>
      <c r="AI3" s="293"/>
      <c r="AJ3" s="294"/>
    </row>
    <row r="4" spans="1:130" s="12" customFormat="1" ht="79.5" customHeight="1" thickBot="1">
      <c r="A4" s="260"/>
      <c r="B4" s="263"/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8" t="s">
        <v>13</v>
      </c>
      <c r="J4" s="6" t="s">
        <v>14</v>
      </c>
      <c r="K4" s="9" t="s">
        <v>15</v>
      </c>
      <c r="L4" s="83" t="s">
        <v>13</v>
      </c>
      <c r="M4" s="84" t="s">
        <v>14</v>
      </c>
      <c r="N4" s="85" t="s">
        <v>15</v>
      </c>
      <c r="O4" s="83" t="s">
        <v>13</v>
      </c>
      <c r="P4" s="84" t="s">
        <v>14</v>
      </c>
      <c r="Q4" s="86" t="s">
        <v>15</v>
      </c>
      <c r="R4" s="5" t="s">
        <v>13</v>
      </c>
      <c r="S4" s="6" t="s">
        <v>14</v>
      </c>
      <c r="T4" s="7" t="s">
        <v>15</v>
      </c>
      <c r="U4" s="8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7" t="s">
        <v>15</v>
      </c>
      <c r="AA4" s="8" t="s">
        <v>13</v>
      </c>
      <c r="AB4" s="6" t="s">
        <v>14</v>
      </c>
      <c r="AC4" s="9" t="s">
        <v>15</v>
      </c>
      <c r="AD4" s="8" t="s">
        <v>13</v>
      </c>
      <c r="AE4" s="6" t="s">
        <v>14</v>
      </c>
      <c r="AF4" s="7" t="s">
        <v>15</v>
      </c>
      <c r="AG4" s="52" t="s">
        <v>16</v>
      </c>
      <c r="AH4" s="10" t="s">
        <v>14</v>
      </c>
      <c r="AI4" s="11" t="s">
        <v>15</v>
      </c>
      <c r="AJ4" s="295"/>
    </row>
    <row r="5" spans="1:130" s="25" customFormat="1" ht="41.25" customHeight="1">
      <c r="A5" s="13"/>
      <c r="B5" s="14" t="s">
        <v>17</v>
      </c>
      <c r="C5" s="15">
        <f>'использование квот'!C156</f>
        <v>400</v>
      </c>
      <c r="D5" s="16">
        <f>'использование квот'!C157</f>
        <v>376</v>
      </c>
      <c r="E5" s="17">
        <f>D5/C5</f>
        <v>0.94</v>
      </c>
      <c r="F5" s="18">
        <f>'использование квот'!D156</f>
        <v>1032</v>
      </c>
      <c r="G5" s="16">
        <f>'использование квот'!D157</f>
        <v>861</v>
      </c>
      <c r="H5" s="17">
        <f>G5/F5</f>
        <v>0.83430232558139539</v>
      </c>
      <c r="I5" s="18">
        <f>'использование квот'!K156</f>
        <v>400</v>
      </c>
      <c r="J5" s="16">
        <f>'использование квот'!K157</f>
        <v>402</v>
      </c>
      <c r="K5" s="17">
        <f>J5/I5</f>
        <v>1.0049999999999999</v>
      </c>
      <c r="L5" s="18">
        <f>'использование квот'!E156</f>
        <v>12</v>
      </c>
      <c r="M5" s="16">
        <f>'использование квот'!E157</f>
        <v>12</v>
      </c>
      <c r="N5" s="19">
        <f>M5/L5</f>
        <v>1</v>
      </c>
      <c r="O5" s="18">
        <f>'использование квот'!F156</f>
        <v>798</v>
      </c>
      <c r="P5" s="16">
        <f>'использование квот'!F157</f>
        <v>605</v>
      </c>
      <c r="Q5" s="87">
        <f>P5/O5</f>
        <v>0.75814536340852134</v>
      </c>
      <c r="R5" s="15">
        <f>'использование квот'!G156</f>
        <v>1700</v>
      </c>
      <c r="S5" s="16">
        <f>'использование квот'!G157</f>
        <v>1318</v>
      </c>
      <c r="T5" s="17">
        <f>S5/R5</f>
        <v>0.7752941176470588</v>
      </c>
      <c r="U5" s="18">
        <f>'использование квот'!H156</f>
        <v>100</v>
      </c>
      <c r="V5" s="20">
        <f>'использование квот'!H157</f>
        <v>69</v>
      </c>
      <c r="W5" s="17">
        <f>V5/U5</f>
        <v>0.69</v>
      </c>
      <c r="X5" s="18">
        <f>'использование квот'!I156</f>
        <v>120</v>
      </c>
      <c r="Y5" s="16">
        <f>'использование квот'!I157</f>
        <v>97</v>
      </c>
      <c r="Z5" s="17">
        <f>Y5/X5</f>
        <v>0.80833333333333335</v>
      </c>
      <c r="AA5" s="18">
        <f>'использование квот'!J156</f>
        <v>100</v>
      </c>
      <c r="AB5" s="16">
        <f>'использование квот'!J157</f>
        <v>112</v>
      </c>
      <c r="AC5" s="17">
        <f>AB5/AA5</f>
        <v>1.1200000000000001</v>
      </c>
      <c r="AD5" s="91">
        <f>'использование квот'!L156</f>
        <v>120</v>
      </c>
      <c r="AE5" s="92">
        <f>'использование квот'!L157</f>
        <v>104</v>
      </c>
      <c r="AF5" s="89">
        <f>AE5/AD5</f>
        <v>0.8666666666666667</v>
      </c>
      <c r="AG5" s="21">
        <f t="shared" ref="AG5:AH7" si="0">C5+F5+L5+O5+R5+U5+X5+AA5+I5+AD5</f>
        <v>4782</v>
      </c>
      <c r="AH5" s="21">
        <f t="shared" si="0"/>
        <v>3956</v>
      </c>
      <c r="AI5" s="22">
        <f>AH5/AG5</f>
        <v>0.82726892513592643</v>
      </c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</row>
    <row r="6" spans="1:130" s="25" customFormat="1" ht="41.25" customHeight="1" thickBot="1">
      <c r="A6" s="13"/>
      <c r="B6" s="26" t="s">
        <v>18</v>
      </c>
      <c r="C6" s="27">
        <f>'использование квот'!N156</f>
        <v>810</v>
      </c>
      <c r="D6" s="20">
        <f>'использование квот'!N157</f>
        <v>794</v>
      </c>
      <c r="E6" s="28">
        <f t="shared" ref="E6:E7" si="1">D6/C6</f>
        <v>0.98024691358024696</v>
      </c>
      <c r="F6" s="29">
        <f>'использование квот'!O156</f>
        <v>50</v>
      </c>
      <c r="G6" s="20">
        <f>'использование квот'!O157</f>
        <v>74</v>
      </c>
      <c r="H6" s="28">
        <f t="shared" ref="H6" si="2">G6/F6</f>
        <v>1.48</v>
      </c>
      <c r="I6" s="29">
        <f>'использование квот'!V156</f>
        <v>200</v>
      </c>
      <c r="J6" s="20">
        <f>'использование квот'!V157</f>
        <v>111</v>
      </c>
      <c r="K6" s="28">
        <f>J6/I6</f>
        <v>0.55500000000000005</v>
      </c>
      <c r="L6" s="29">
        <f>'использование квот'!P156</f>
        <v>237</v>
      </c>
      <c r="M6" s="20">
        <f>'использование квот'!P157</f>
        <v>237</v>
      </c>
      <c r="N6" s="30">
        <f t="shared" ref="N6" si="3">M6/L6</f>
        <v>1</v>
      </c>
      <c r="O6" s="29">
        <f>'использование квот'!Q156</f>
        <v>0</v>
      </c>
      <c r="P6" s="20">
        <f>'использование квот'!Q157</f>
        <v>0</v>
      </c>
      <c r="Q6" s="133">
        <v>0</v>
      </c>
      <c r="R6" s="136">
        <f>'использование квот'!R156</f>
        <v>0</v>
      </c>
      <c r="S6" s="20">
        <f>'использование квот'!R157</f>
        <v>0</v>
      </c>
      <c r="T6" s="28" t="e">
        <f t="shared" ref="T6:T7" si="4">S6/R6</f>
        <v>#DIV/0!</v>
      </c>
      <c r="U6" s="29">
        <f>'использование квот'!S156</f>
        <v>300</v>
      </c>
      <c r="V6" s="20">
        <f>'использование квот'!S157</f>
        <v>288</v>
      </c>
      <c r="W6" s="28">
        <f t="shared" ref="W6:W7" si="5">V6/U6</f>
        <v>0.96</v>
      </c>
      <c r="X6" s="29">
        <f>'использование квот'!T156</f>
        <v>100</v>
      </c>
      <c r="Y6" s="20">
        <f>'использование квот'!T157</f>
        <v>69</v>
      </c>
      <c r="Z6" s="28">
        <f t="shared" ref="Z6:Z7" si="6">Y6/X6</f>
        <v>0.69</v>
      </c>
      <c r="AA6" s="29">
        <f>'использование квот'!U156</f>
        <v>313</v>
      </c>
      <c r="AB6" s="16">
        <f>'использование квот'!U157</f>
        <v>297</v>
      </c>
      <c r="AC6" s="28">
        <f t="shared" ref="AC6:AC7" si="7">AB6/AA6</f>
        <v>0.94888178913738019</v>
      </c>
      <c r="AD6" s="93">
        <f>'использование квот'!W156</f>
        <v>100</v>
      </c>
      <c r="AE6" s="94">
        <f>'использование квот'!W157</f>
        <v>100</v>
      </c>
      <c r="AF6" s="95">
        <f t="shared" ref="AF6:AF7" si="8">AE6/AD6</f>
        <v>1</v>
      </c>
      <c r="AG6" s="53">
        <f t="shared" si="0"/>
        <v>2110</v>
      </c>
      <c r="AH6" s="53">
        <f t="shared" si="0"/>
        <v>1970</v>
      </c>
      <c r="AI6" s="31">
        <f t="shared" ref="AI6" si="9">AH6/AG6</f>
        <v>0.93364928909952605</v>
      </c>
      <c r="AJ6" s="23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</row>
    <row r="7" spans="1:130" s="43" customFormat="1" ht="41.25" customHeight="1" thickBot="1">
      <c r="A7" s="286" t="s">
        <v>11</v>
      </c>
      <c r="B7" s="287"/>
      <c r="C7" s="32">
        <f>SUM(C5:C6)</f>
        <v>1210</v>
      </c>
      <c r="D7" s="33">
        <f>SUM(D5:D6)</f>
        <v>1170</v>
      </c>
      <c r="E7" s="34">
        <f t="shared" si="1"/>
        <v>0.96694214876033058</v>
      </c>
      <c r="F7" s="32">
        <f>SUM(F5:F6)</f>
        <v>1082</v>
      </c>
      <c r="G7" s="33">
        <f>SUM(G5:G6)</f>
        <v>935</v>
      </c>
      <c r="H7" s="34">
        <f t="shared" ref="H7" si="10">G7/F7</f>
        <v>0.86414048059149717</v>
      </c>
      <c r="I7" s="32">
        <f>SUM(I5:I6)</f>
        <v>600</v>
      </c>
      <c r="J7" s="33">
        <f>SUM(J5:J6)</f>
        <v>513</v>
      </c>
      <c r="K7" s="34">
        <f>J7/I7</f>
        <v>0.85499999999999998</v>
      </c>
      <c r="L7" s="32">
        <f>SUM(L5:L6)</f>
        <v>249</v>
      </c>
      <c r="M7" s="33">
        <f>SUM(M5:M6)</f>
        <v>249</v>
      </c>
      <c r="N7" s="35">
        <f t="shared" ref="N7" si="11">M7/L7</f>
        <v>1</v>
      </c>
      <c r="O7" s="32">
        <f>SUM(O5:O6)</f>
        <v>798</v>
      </c>
      <c r="P7" s="33">
        <f>SUM(P5:P6)</f>
        <v>605</v>
      </c>
      <c r="Q7" s="88">
        <f>P7/O7</f>
        <v>0.75814536340852134</v>
      </c>
      <c r="R7" s="37">
        <f>SUM(R5:R6)</f>
        <v>1700</v>
      </c>
      <c r="S7" s="33">
        <f>SUM(S5:S6)</f>
        <v>1318</v>
      </c>
      <c r="T7" s="38">
        <f t="shared" si="4"/>
        <v>0.7752941176470588</v>
      </c>
      <c r="U7" s="39">
        <f>SUM(U5:U6)</f>
        <v>400</v>
      </c>
      <c r="V7" s="36">
        <f>SUM(V5:V6)</f>
        <v>357</v>
      </c>
      <c r="W7" s="38">
        <f t="shared" si="5"/>
        <v>0.89249999999999996</v>
      </c>
      <c r="X7" s="39">
        <f>SUM(X5:X6)</f>
        <v>220</v>
      </c>
      <c r="Y7" s="146">
        <f>SUM(Y5:Y6)</f>
        <v>166</v>
      </c>
      <c r="Z7" s="38">
        <f t="shared" si="6"/>
        <v>0.75454545454545452</v>
      </c>
      <c r="AA7" s="39">
        <f>SUM(AA5:AA6)</f>
        <v>413</v>
      </c>
      <c r="AB7" s="146">
        <f>SUM(AB5:AB6)</f>
        <v>409</v>
      </c>
      <c r="AC7" s="38">
        <f t="shared" si="7"/>
        <v>0.99031476997578693</v>
      </c>
      <c r="AD7" s="40">
        <f>AD5+AD6</f>
        <v>220</v>
      </c>
      <c r="AE7" s="90">
        <f>AE5+AE6</f>
        <v>204</v>
      </c>
      <c r="AF7" s="41">
        <f t="shared" si="8"/>
        <v>0.92727272727272725</v>
      </c>
      <c r="AG7" s="54">
        <f t="shared" si="0"/>
        <v>6892</v>
      </c>
      <c r="AH7" s="54">
        <f t="shared" si="0"/>
        <v>5926</v>
      </c>
      <c r="AI7" s="41">
        <f>AH7/AG7</f>
        <v>0.85983749274521182</v>
      </c>
      <c r="AJ7" s="42"/>
    </row>
    <row r="9" spans="1:130">
      <c r="B9" s="132"/>
    </row>
  </sheetData>
  <mergeCells count="17">
    <mergeCell ref="A7:B7"/>
    <mergeCell ref="AG2:AI3"/>
    <mergeCell ref="AJ2:AJ4"/>
    <mergeCell ref="U2:W3"/>
    <mergeCell ref="X2:Z3"/>
    <mergeCell ref="AA2:AC3"/>
    <mergeCell ref="AD2:AF3"/>
    <mergeCell ref="B1:T1"/>
    <mergeCell ref="V1:Y1"/>
    <mergeCell ref="A2:A4"/>
    <mergeCell ref="B2:B4"/>
    <mergeCell ref="C2:E3"/>
    <mergeCell ref="F2:H3"/>
    <mergeCell ref="L2:N3"/>
    <mergeCell ref="O2:Q3"/>
    <mergeCell ref="R2:T3"/>
    <mergeCell ref="I2:K3"/>
  </mergeCells>
  <pageMargins left="0.15748031496062992" right="0.15748031496062992" top="0.31496062992125984" bottom="0.31496062992125984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160" sqref="G160"/>
    </sheetView>
  </sheetViews>
  <sheetFormatPr defaultRowHeight="12.75"/>
  <cols>
    <col min="1" max="1" width="57" style="55" customWidth="1"/>
    <col min="2" max="2" width="12.28515625" customWidth="1"/>
    <col min="3" max="3" width="10.85546875" style="60" customWidth="1"/>
    <col min="4" max="4" width="11.42578125" style="60" customWidth="1"/>
    <col min="5" max="5" width="9.7109375" style="60" customWidth="1"/>
    <col min="6" max="6" width="10.28515625" style="60" customWidth="1"/>
    <col min="7" max="7" width="11.42578125" style="60" customWidth="1"/>
    <col min="8" max="8" width="11.140625" style="60" customWidth="1"/>
    <col min="9" max="9" width="11" style="60" customWidth="1"/>
    <col min="10" max="10" width="12.85546875" style="60" customWidth="1"/>
    <col min="11" max="11" width="9.7109375" style="60" customWidth="1"/>
    <col min="12" max="12" width="11" style="60" customWidth="1"/>
    <col min="13" max="13" width="11" style="186" customWidth="1"/>
    <col min="14" max="20" width="9.140625" style="60"/>
    <col min="21" max="21" width="10" style="60" customWidth="1"/>
    <col min="22" max="22" width="11.140625" style="82" customWidth="1"/>
    <col min="23" max="23" width="11.5703125" style="82" customWidth="1"/>
    <col min="24" max="24" width="15.28515625" style="186" customWidth="1"/>
    <col min="25" max="25" width="14.140625" style="4" hidden="1" customWidth="1"/>
    <col min="26" max="26" width="15.28515625" style="4" customWidth="1"/>
    <col min="27" max="35" width="9.140625" style="4"/>
  </cols>
  <sheetData>
    <row r="1" spans="1:26" ht="30" customHeight="1" thickBot="1">
      <c r="A1" s="326" t="s">
        <v>83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  <c r="N1" s="327"/>
      <c r="O1" s="327"/>
      <c r="P1" s="327"/>
      <c r="Q1" s="327"/>
      <c r="R1" s="327"/>
      <c r="S1" s="327"/>
      <c r="T1" s="327"/>
      <c r="U1" s="327"/>
      <c r="V1" s="206"/>
      <c r="X1" s="4"/>
    </row>
    <row r="2" spans="1:26" ht="22.5" customHeight="1" thickBot="1">
      <c r="A2" s="318" t="s">
        <v>63</v>
      </c>
      <c r="B2" s="321"/>
      <c r="C2" s="308" t="s">
        <v>19</v>
      </c>
      <c r="D2" s="309"/>
      <c r="E2" s="309"/>
      <c r="F2" s="309"/>
      <c r="G2" s="309"/>
      <c r="H2" s="309"/>
      <c r="I2" s="309"/>
      <c r="J2" s="309"/>
      <c r="K2" s="309"/>
      <c r="L2" s="309"/>
      <c r="M2" s="302" t="s">
        <v>80</v>
      </c>
      <c r="N2" s="310" t="s">
        <v>20</v>
      </c>
      <c r="O2" s="310"/>
      <c r="P2" s="310"/>
      <c r="Q2" s="310"/>
      <c r="R2" s="310"/>
      <c r="S2" s="310"/>
      <c r="T2" s="310"/>
      <c r="U2" s="310"/>
      <c r="V2" s="310"/>
      <c r="W2" s="311"/>
      <c r="X2" s="304" t="s">
        <v>81</v>
      </c>
      <c r="Y2" s="306" t="s">
        <v>79</v>
      </c>
    </row>
    <row r="3" spans="1:26" ht="73.5" customHeight="1" thickBot="1">
      <c r="A3" s="320"/>
      <c r="B3" s="322"/>
      <c r="C3" s="194" t="s">
        <v>21</v>
      </c>
      <c r="D3" s="173" t="s">
        <v>72</v>
      </c>
      <c r="E3" s="173" t="s">
        <v>5</v>
      </c>
      <c r="F3" s="173" t="s">
        <v>6</v>
      </c>
      <c r="G3" s="173" t="s">
        <v>7</v>
      </c>
      <c r="H3" s="173" t="s">
        <v>22</v>
      </c>
      <c r="I3" s="173" t="s">
        <v>23</v>
      </c>
      <c r="J3" s="195" t="s">
        <v>24</v>
      </c>
      <c r="K3" s="173" t="s">
        <v>76</v>
      </c>
      <c r="L3" s="195" t="s">
        <v>74</v>
      </c>
      <c r="M3" s="303"/>
      <c r="N3" s="197" t="s">
        <v>25</v>
      </c>
      <c r="O3" s="174" t="s">
        <v>26</v>
      </c>
      <c r="P3" s="174" t="s">
        <v>5</v>
      </c>
      <c r="Q3" s="174" t="s">
        <v>6</v>
      </c>
      <c r="R3" s="174" t="s">
        <v>7</v>
      </c>
      <c r="S3" s="174" t="s">
        <v>22</v>
      </c>
      <c r="T3" s="174" t="s">
        <v>27</v>
      </c>
      <c r="U3" s="174" t="s">
        <v>24</v>
      </c>
      <c r="V3" s="174" t="s">
        <v>76</v>
      </c>
      <c r="W3" s="196" t="s">
        <v>74</v>
      </c>
      <c r="X3" s="305"/>
      <c r="Y3" s="307"/>
    </row>
    <row r="4" spans="1:26" ht="27.75" customHeight="1">
      <c r="A4" s="318" t="s">
        <v>28</v>
      </c>
      <c r="B4" s="98" t="s">
        <v>62</v>
      </c>
      <c r="C4" s="151">
        <v>60</v>
      </c>
      <c r="D4" s="62">
        <v>0</v>
      </c>
      <c r="E4" s="62">
        <v>0</v>
      </c>
      <c r="F4" s="62">
        <v>0</v>
      </c>
      <c r="G4" s="62"/>
      <c r="H4" s="62">
        <v>0</v>
      </c>
      <c r="I4" s="62">
        <v>10</v>
      </c>
      <c r="J4" s="62">
        <v>0</v>
      </c>
      <c r="K4" s="62">
        <v>310</v>
      </c>
      <c r="L4" s="139"/>
      <c r="M4" s="209">
        <f>C4+D4+E4+F4+G4+H4+I4+J4+K4+L4</f>
        <v>380</v>
      </c>
      <c r="N4" s="214">
        <v>0</v>
      </c>
      <c r="O4" s="62">
        <v>0</v>
      </c>
      <c r="P4" s="62">
        <v>0</v>
      </c>
      <c r="Q4" s="62">
        <v>0</v>
      </c>
      <c r="R4" s="62">
        <v>0</v>
      </c>
      <c r="S4" s="62">
        <v>20</v>
      </c>
      <c r="T4" s="62">
        <v>10</v>
      </c>
      <c r="U4" s="62">
        <v>9</v>
      </c>
      <c r="V4" s="112">
        <v>91</v>
      </c>
      <c r="W4" s="113"/>
      <c r="X4" s="198">
        <f>N4+O4+P4+Q4+R4+S4+T4+U4+V4+W4</f>
        <v>130</v>
      </c>
      <c r="Y4" s="204">
        <f>M4+X4</f>
        <v>510</v>
      </c>
    </row>
    <row r="5" spans="1:26" ht="27.75" customHeight="1">
      <c r="A5" s="319"/>
      <c r="B5" s="99" t="s">
        <v>77</v>
      </c>
      <c r="C5" s="155">
        <v>51</v>
      </c>
      <c r="D5" s="57"/>
      <c r="E5" s="57"/>
      <c r="F5" s="57"/>
      <c r="G5" s="57"/>
      <c r="H5" s="57"/>
      <c r="I5" s="57">
        <v>1</v>
      </c>
      <c r="J5" s="57"/>
      <c r="K5" s="57">
        <v>360</v>
      </c>
      <c r="L5" s="140"/>
      <c r="M5" s="188">
        <f>C5+D5+E5+F5+G5+H5+I5+J5+K5+L5</f>
        <v>412</v>
      </c>
      <c r="N5" s="177">
        <v>1</v>
      </c>
      <c r="O5" s="57"/>
      <c r="P5" s="57"/>
      <c r="Q5" s="57"/>
      <c r="R5" s="57"/>
      <c r="S5" s="57">
        <v>17</v>
      </c>
      <c r="T5" s="57">
        <v>10</v>
      </c>
      <c r="U5" s="57">
        <v>8</v>
      </c>
      <c r="V5" s="145">
        <v>56</v>
      </c>
      <c r="W5" s="115"/>
      <c r="X5" s="199">
        <f>N5+O5+P5+Q5+R5+S5+T5+U5+V5+W5</f>
        <v>92</v>
      </c>
      <c r="Y5" s="204">
        <f t="shared" ref="Y5:Y7" si="0">M5+X5</f>
        <v>504</v>
      </c>
    </row>
    <row r="6" spans="1:26" ht="27.75" customHeight="1">
      <c r="A6" s="319"/>
      <c r="B6" s="99" t="s">
        <v>71</v>
      </c>
      <c r="C6" s="152">
        <f>C5/C4</f>
        <v>0.85</v>
      </c>
      <c r="D6" s="77"/>
      <c r="E6" s="77"/>
      <c r="F6" s="77"/>
      <c r="G6" s="77"/>
      <c r="H6" s="77"/>
      <c r="I6" s="77">
        <f t="shared" ref="I6:V6" si="1">I5/I4</f>
        <v>0.1</v>
      </c>
      <c r="J6" s="77"/>
      <c r="K6" s="77">
        <f t="shared" si="1"/>
        <v>1.1612903225806452</v>
      </c>
      <c r="L6" s="141"/>
      <c r="M6" s="189">
        <f>M5/M4</f>
        <v>1.0842105263157895</v>
      </c>
      <c r="N6" s="152"/>
      <c r="O6" s="77"/>
      <c r="P6" s="77"/>
      <c r="Q6" s="77"/>
      <c r="R6" s="77"/>
      <c r="S6" s="77">
        <f t="shared" si="1"/>
        <v>0.85</v>
      </c>
      <c r="T6" s="77">
        <f t="shared" si="1"/>
        <v>1</v>
      </c>
      <c r="U6" s="77">
        <f t="shared" si="1"/>
        <v>0.88888888888888884</v>
      </c>
      <c r="V6" s="77">
        <f t="shared" si="1"/>
        <v>0.61538461538461542</v>
      </c>
      <c r="W6" s="78"/>
      <c r="X6" s="200">
        <f>X5/X4</f>
        <v>0.70769230769230773</v>
      </c>
      <c r="Y6" s="204"/>
    </row>
    <row r="7" spans="1:26" ht="27.75" customHeight="1" thickBot="1">
      <c r="A7" s="320"/>
      <c r="B7" s="100" t="s">
        <v>64</v>
      </c>
      <c r="C7" s="156">
        <v>51</v>
      </c>
      <c r="D7" s="70">
        <v>0</v>
      </c>
      <c r="E7" s="70">
        <v>0</v>
      </c>
      <c r="F7" s="70">
        <v>0</v>
      </c>
      <c r="G7" s="70"/>
      <c r="H7" s="70">
        <v>0</v>
      </c>
      <c r="I7" s="70">
        <v>1</v>
      </c>
      <c r="J7" s="70">
        <v>0</v>
      </c>
      <c r="K7" s="70">
        <f>K4+101+15</f>
        <v>426</v>
      </c>
      <c r="L7" s="142"/>
      <c r="M7" s="211">
        <f>C7+D7+E7+F7+G7+H7+I7+J7+K7+L7</f>
        <v>478</v>
      </c>
      <c r="N7" s="156">
        <v>1</v>
      </c>
      <c r="O7" s="70">
        <v>0</v>
      </c>
      <c r="P7" s="70">
        <v>0</v>
      </c>
      <c r="Q7" s="70">
        <v>0</v>
      </c>
      <c r="R7" s="70">
        <v>0</v>
      </c>
      <c r="S7" s="70">
        <v>17</v>
      </c>
      <c r="T7" s="70">
        <v>10</v>
      </c>
      <c r="U7" s="70">
        <v>8</v>
      </c>
      <c r="V7" s="154">
        <v>70</v>
      </c>
      <c r="W7" s="117"/>
      <c r="X7" s="199">
        <f>N7+O7+P7+Q7+R7+S7+T7+U7+V7+W7</f>
        <v>106</v>
      </c>
      <c r="Y7" s="204">
        <f t="shared" si="0"/>
        <v>584</v>
      </c>
      <c r="Z7" s="48">
        <f>Y7-Y4</f>
        <v>74</v>
      </c>
    </row>
    <row r="8" spans="1:26" ht="27.75" customHeight="1">
      <c r="A8" s="312" t="s">
        <v>29</v>
      </c>
      <c r="B8" s="153" t="s">
        <v>62</v>
      </c>
      <c r="C8" s="97">
        <v>0</v>
      </c>
      <c r="D8" s="96">
        <f>682</f>
        <v>682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/>
      <c r="L8" s="143"/>
      <c r="M8" s="209">
        <f>C8+D8+E8+F8+G8+H8+I8+J8+K8+L8</f>
        <v>682</v>
      </c>
      <c r="N8" s="178">
        <v>0</v>
      </c>
      <c r="O8" s="96">
        <v>45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118"/>
      <c r="W8" s="119"/>
      <c r="X8" s="199">
        <f>N8+O8+P8+Q8+R8+S8+T8+U8+V8+W8</f>
        <v>45</v>
      </c>
      <c r="Y8" s="204">
        <f>M8+X8</f>
        <v>727</v>
      </c>
    </row>
    <row r="9" spans="1:26" ht="27.75" customHeight="1">
      <c r="A9" s="313"/>
      <c r="B9" s="99" t="s">
        <v>77</v>
      </c>
      <c r="C9" s="59"/>
      <c r="D9" s="58">
        <v>599</v>
      </c>
      <c r="E9" s="57"/>
      <c r="F9" s="57"/>
      <c r="G9" s="57"/>
      <c r="H9" s="57"/>
      <c r="I9" s="57"/>
      <c r="J9" s="57"/>
      <c r="K9" s="57"/>
      <c r="L9" s="140"/>
      <c r="M9" s="188">
        <f>C9+D9+E9+F9+G9+H9+I9+J9+K9+L9</f>
        <v>599</v>
      </c>
      <c r="N9" s="177">
        <v>0</v>
      </c>
      <c r="O9" s="58">
        <v>64</v>
      </c>
      <c r="P9" s="57"/>
      <c r="Q9" s="57"/>
      <c r="R9" s="57"/>
      <c r="S9" s="57"/>
      <c r="T9" s="57"/>
      <c r="U9" s="57">
        <v>0</v>
      </c>
      <c r="V9" s="114"/>
      <c r="W9" s="115"/>
      <c r="X9" s="199">
        <f>N9+O9+P9+Q9+R9+S9+T9+U9+V9+W9</f>
        <v>64</v>
      </c>
      <c r="Y9" s="204">
        <f t="shared" ref="Y9" si="2">M9+X9</f>
        <v>663</v>
      </c>
    </row>
    <row r="10" spans="1:26" ht="21.75" customHeight="1">
      <c r="A10" s="313"/>
      <c r="B10" s="99" t="s">
        <v>71</v>
      </c>
      <c r="C10" s="76"/>
      <c r="D10" s="77">
        <f>D9/D8</f>
        <v>0.8782991202346041</v>
      </c>
      <c r="E10" s="77"/>
      <c r="F10" s="77"/>
      <c r="G10" s="77"/>
      <c r="H10" s="77"/>
      <c r="I10" s="77"/>
      <c r="J10" s="77"/>
      <c r="K10" s="77"/>
      <c r="L10" s="141"/>
      <c r="M10" s="189">
        <f>M9/M8</f>
        <v>0.8782991202346041</v>
      </c>
      <c r="N10" s="152"/>
      <c r="O10" s="77">
        <f t="shared" ref="O10" si="3">O9/O8</f>
        <v>1.4222222222222223</v>
      </c>
      <c r="P10" s="77"/>
      <c r="Q10" s="77"/>
      <c r="R10" s="77"/>
      <c r="S10" s="77"/>
      <c r="T10" s="77"/>
      <c r="U10" s="77"/>
      <c r="V10" s="114"/>
      <c r="W10" s="115"/>
      <c r="X10" s="200">
        <f>X9/X8</f>
        <v>1.4222222222222223</v>
      </c>
      <c r="Y10" s="204"/>
    </row>
    <row r="11" spans="1:26" ht="27.75" customHeight="1" thickBot="1">
      <c r="A11" s="314"/>
      <c r="B11" s="100" t="s">
        <v>64</v>
      </c>
      <c r="C11" s="104">
        <v>0</v>
      </c>
      <c r="D11" s="105">
        <v>659</v>
      </c>
      <c r="E11" s="105"/>
      <c r="F11" s="105"/>
      <c r="G11" s="105"/>
      <c r="H11" s="105"/>
      <c r="I11" s="105"/>
      <c r="J11" s="105"/>
      <c r="K11" s="105"/>
      <c r="L11" s="144"/>
      <c r="M11" s="211">
        <f>C11+D11+E11+F11+G11+H11+I11+J11+K11+L11</f>
        <v>659</v>
      </c>
      <c r="N11" s="156">
        <v>0</v>
      </c>
      <c r="O11" s="70">
        <v>65</v>
      </c>
      <c r="P11" s="70"/>
      <c r="Q11" s="70"/>
      <c r="R11" s="70"/>
      <c r="S11" s="70"/>
      <c r="T11" s="70"/>
      <c r="U11" s="70">
        <v>0</v>
      </c>
      <c r="V11" s="116"/>
      <c r="W11" s="117"/>
      <c r="X11" s="199">
        <f>N11+O11+P11+Q11+R11+S11+T11+U11+V11+W11</f>
        <v>65</v>
      </c>
      <c r="Y11" s="204">
        <f t="shared" ref="Y11" si="4">M11+X11</f>
        <v>724</v>
      </c>
      <c r="Z11" s="48">
        <f>Y11-Y8</f>
        <v>-3</v>
      </c>
    </row>
    <row r="12" spans="1:26" ht="27.75" customHeight="1">
      <c r="A12" s="315" t="s">
        <v>30</v>
      </c>
      <c r="B12" s="98" t="s">
        <v>62</v>
      </c>
      <c r="C12" s="65">
        <v>0</v>
      </c>
      <c r="D12" s="66">
        <v>0</v>
      </c>
      <c r="E12" s="66">
        <v>12</v>
      </c>
      <c r="F12" s="62">
        <v>8</v>
      </c>
      <c r="G12" s="66">
        <v>0</v>
      </c>
      <c r="H12" s="213">
        <v>0</v>
      </c>
      <c r="I12" s="62">
        <v>0</v>
      </c>
      <c r="J12" s="213">
        <v>0</v>
      </c>
      <c r="K12" s="68">
        <v>0</v>
      </c>
      <c r="L12" s="139"/>
      <c r="M12" s="209">
        <f>C12+D12+E12+F12+G12+H12+I12+J12+K12+L12</f>
        <v>20</v>
      </c>
      <c r="N12" s="179">
        <v>140</v>
      </c>
      <c r="O12" s="66">
        <v>0</v>
      </c>
      <c r="P12" s="66">
        <v>237</v>
      </c>
      <c r="Q12" s="66">
        <v>0</v>
      </c>
      <c r="R12" s="80">
        <v>0</v>
      </c>
      <c r="S12" s="68">
        <v>100</v>
      </c>
      <c r="T12" s="68">
        <v>15</v>
      </c>
      <c r="U12" s="68">
        <v>113</v>
      </c>
      <c r="V12" s="112">
        <v>41</v>
      </c>
      <c r="W12" s="113"/>
      <c r="X12" s="199">
        <f>N12+O12+P12+Q12+R12+S12+T12+U12+V12+W12</f>
        <v>646</v>
      </c>
      <c r="Y12" s="204">
        <f>M12+X12</f>
        <v>666</v>
      </c>
    </row>
    <row r="13" spans="1:26" ht="27.75" customHeight="1">
      <c r="A13" s="316"/>
      <c r="B13" s="99" t="s">
        <v>77</v>
      </c>
      <c r="C13" s="59"/>
      <c r="D13" s="57"/>
      <c r="E13" s="57">
        <v>12</v>
      </c>
      <c r="F13" s="57">
        <v>0</v>
      </c>
      <c r="G13" s="57"/>
      <c r="H13" s="57">
        <v>1</v>
      </c>
      <c r="I13" s="57"/>
      <c r="J13" s="57">
        <v>2</v>
      </c>
      <c r="K13" s="57"/>
      <c r="L13" s="140"/>
      <c r="M13" s="188">
        <f>C13+D13+E13+F13+G13+H13+I13+J13+K13+L13</f>
        <v>15</v>
      </c>
      <c r="N13" s="177">
        <v>136</v>
      </c>
      <c r="O13" s="57"/>
      <c r="P13" s="57">
        <v>237</v>
      </c>
      <c r="Q13" s="57"/>
      <c r="R13" s="57"/>
      <c r="S13" s="58">
        <v>97</v>
      </c>
      <c r="T13" s="58">
        <v>13</v>
      </c>
      <c r="U13" s="58">
        <v>102</v>
      </c>
      <c r="V13" s="216">
        <v>38</v>
      </c>
      <c r="W13" s="115"/>
      <c r="X13" s="199">
        <f>N13+O13+P13+Q13+R13+S13+T13+U13+V13+W13</f>
        <v>623</v>
      </c>
      <c r="Y13" s="204">
        <f>M13+X13</f>
        <v>638</v>
      </c>
    </row>
    <row r="14" spans="1:26" ht="27.75" customHeight="1">
      <c r="A14" s="316"/>
      <c r="B14" s="99" t="s">
        <v>71</v>
      </c>
      <c r="C14" s="76"/>
      <c r="D14" s="77"/>
      <c r="E14" s="77">
        <f t="shared" ref="E14" si="5">E13/E12</f>
        <v>1</v>
      </c>
      <c r="F14" s="77"/>
      <c r="G14" s="77"/>
      <c r="H14" s="77"/>
      <c r="I14" s="77"/>
      <c r="J14" s="77"/>
      <c r="K14" s="77"/>
      <c r="L14" s="141"/>
      <c r="M14" s="189">
        <f>M13/M12</f>
        <v>0.75</v>
      </c>
      <c r="N14" s="152">
        <f t="shared" ref="N14:V14" si="6">N13/N12</f>
        <v>0.97142857142857142</v>
      </c>
      <c r="O14" s="77"/>
      <c r="P14" s="77">
        <f t="shared" si="6"/>
        <v>1</v>
      </c>
      <c r="Q14" s="77"/>
      <c r="R14" s="77"/>
      <c r="S14" s="77">
        <f t="shared" si="6"/>
        <v>0.97</v>
      </c>
      <c r="T14" s="77">
        <f t="shared" si="6"/>
        <v>0.8666666666666667</v>
      </c>
      <c r="U14" s="77">
        <f t="shared" si="6"/>
        <v>0.90265486725663713</v>
      </c>
      <c r="V14" s="77">
        <f t="shared" si="6"/>
        <v>0.92682926829268297</v>
      </c>
      <c r="W14" s="115"/>
      <c r="X14" s="200">
        <f>X13/X12</f>
        <v>0.9643962848297214</v>
      </c>
      <c r="Y14" s="204"/>
    </row>
    <row r="15" spans="1:26" ht="27.75" customHeight="1" thickBot="1">
      <c r="A15" s="317"/>
      <c r="B15" s="100" t="s">
        <v>64</v>
      </c>
      <c r="C15" s="69">
        <v>0</v>
      </c>
      <c r="D15" s="70"/>
      <c r="E15" s="70">
        <v>12</v>
      </c>
      <c r="F15" s="70">
        <v>5</v>
      </c>
      <c r="G15" s="70">
        <v>0</v>
      </c>
      <c r="H15" s="70">
        <v>1</v>
      </c>
      <c r="I15" s="70">
        <v>0</v>
      </c>
      <c r="J15" s="70">
        <v>2</v>
      </c>
      <c r="K15" s="70">
        <v>0</v>
      </c>
      <c r="L15" s="142"/>
      <c r="M15" s="211">
        <f>C15+D15+E15+F15+G15+H15+I15+J15+K15+L15</f>
        <v>20</v>
      </c>
      <c r="N15" s="180">
        <v>140</v>
      </c>
      <c r="O15" s="105"/>
      <c r="P15" s="105">
        <v>237</v>
      </c>
      <c r="Q15" s="105"/>
      <c r="R15" s="105">
        <v>0</v>
      </c>
      <c r="S15" s="105">
        <v>100</v>
      </c>
      <c r="T15" s="105">
        <v>15</v>
      </c>
      <c r="U15" s="105">
        <v>120</v>
      </c>
      <c r="V15" s="157">
        <v>50</v>
      </c>
      <c r="W15" s="121"/>
      <c r="X15" s="199">
        <f>N15+O15+P15+Q15+R15+S15+T15+U15+V15+W15</f>
        <v>662</v>
      </c>
      <c r="Y15" s="204">
        <f t="shared" ref="Y15" si="7">M15+X15</f>
        <v>682</v>
      </c>
      <c r="Z15" s="48">
        <f>Y15-Y12</f>
        <v>16</v>
      </c>
    </row>
    <row r="16" spans="1:26" ht="27.75" customHeight="1">
      <c r="A16" s="312" t="s">
        <v>31</v>
      </c>
      <c r="B16" s="98" t="s">
        <v>62</v>
      </c>
      <c r="C16" s="65"/>
      <c r="D16" s="66">
        <v>25</v>
      </c>
      <c r="E16" s="66">
        <v>0</v>
      </c>
      <c r="F16" s="66">
        <v>0</v>
      </c>
      <c r="G16" s="66">
        <f>525</f>
        <v>525</v>
      </c>
      <c r="H16" s="62">
        <v>6</v>
      </c>
      <c r="I16" s="62">
        <v>0</v>
      </c>
      <c r="J16" s="213">
        <v>0</v>
      </c>
      <c r="K16" s="62"/>
      <c r="L16" s="139"/>
      <c r="M16" s="209">
        <f>C16+D16+E16+F16+G16+H16+I16+J16+K16+L16</f>
        <v>556</v>
      </c>
      <c r="N16" s="179">
        <v>130</v>
      </c>
      <c r="O16" s="223">
        <v>0</v>
      </c>
      <c r="P16" s="66">
        <v>0</v>
      </c>
      <c r="Q16" s="66">
        <v>0</v>
      </c>
      <c r="R16" s="66">
        <v>0</v>
      </c>
      <c r="S16" s="62">
        <v>0</v>
      </c>
      <c r="T16" s="62">
        <v>10</v>
      </c>
      <c r="U16" s="68">
        <v>15</v>
      </c>
      <c r="V16" s="122"/>
      <c r="W16" s="113"/>
      <c r="X16" s="199">
        <f>N16+O16+P16+Q16+R16+S16+T16+U16+V16+W16</f>
        <v>155</v>
      </c>
      <c r="Y16" s="204">
        <f>M16+X16</f>
        <v>711</v>
      </c>
    </row>
    <row r="17" spans="1:26" ht="27.75" customHeight="1">
      <c r="A17" s="313"/>
      <c r="B17" s="99" t="s">
        <v>77</v>
      </c>
      <c r="C17" s="59"/>
      <c r="D17" s="57">
        <v>46</v>
      </c>
      <c r="E17" s="57"/>
      <c r="F17" s="57"/>
      <c r="G17" s="57">
        <v>449</v>
      </c>
      <c r="H17" s="58">
        <v>1</v>
      </c>
      <c r="I17" s="57"/>
      <c r="J17" s="57">
        <v>4</v>
      </c>
      <c r="K17" s="57"/>
      <c r="L17" s="140"/>
      <c r="M17" s="188">
        <f>C17+D17+E17+F17+G17+H17+I17+J17+K17+L17</f>
        <v>500</v>
      </c>
      <c r="N17" s="177">
        <v>122</v>
      </c>
      <c r="O17" s="57">
        <v>2</v>
      </c>
      <c r="P17" s="57"/>
      <c r="Q17" s="57"/>
      <c r="R17" s="57">
        <v>0</v>
      </c>
      <c r="S17" s="57"/>
      <c r="T17" s="57">
        <v>0</v>
      </c>
      <c r="U17" s="57">
        <v>2</v>
      </c>
      <c r="V17" s="114"/>
      <c r="W17" s="115"/>
      <c r="X17" s="199">
        <f>N17+O17+P17+Q17+R17+S17+T17+U17+V17+W17</f>
        <v>126</v>
      </c>
      <c r="Y17" s="204">
        <f t="shared" ref="Y17" si="8">M17+X17</f>
        <v>626</v>
      </c>
    </row>
    <row r="18" spans="1:26" ht="27.75" customHeight="1">
      <c r="A18" s="313"/>
      <c r="B18" s="99" t="s">
        <v>71</v>
      </c>
      <c r="C18" s="76"/>
      <c r="D18" s="77">
        <f t="shared" ref="D18" si="9">D17/D16</f>
        <v>1.84</v>
      </c>
      <c r="E18" s="77"/>
      <c r="F18" s="77"/>
      <c r="G18" s="77">
        <f t="shared" ref="G18" si="10">G17/G16</f>
        <v>0.85523809523809524</v>
      </c>
      <c r="H18" s="77">
        <f t="shared" ref="H18" si="11">H17/H16</f>
        <v>0.16666666666666666</v>
      </c>
      <c r="I18" s="77"/>
      <c r="J18" s="77"/>
      <c r="K18" s="77"/>
      <c r="L18" s="141"/>
      <c r="M18" s="189">
        <f>M17/M16</f>
        <v>0.89928057553956831</v>
      </c>
      <c r="N18" s="152">
        <f>N17/N16</f>
        <v>0.93846153846153846</v>
      </c>
      <c r="O18" s="77"/>
      <c r="P18" s="77"/>
      <c r="Q18" s="77"/>
      <c r="R18" s="77"/>
      <c r="S18" s="77"/>
      <c r="T18" s="77">
        <f t="shared" ref="T18" si="12">T17/T16</f>
        <v>0</v>
      </c>
      <c r="U18" s="77">
        <v>0</v>
      </c>
      <c r="V18" s="114"/>
      <c r="W18" s="115"/>
      <c r="X18" s="200">
        <f>X17/X16</f>
        <v>0.81290322580645158</v>
      </c>
      <c r="Y18" s="204"/>
    </row>
    <row r="19" spans="1:26" ht="27.75" customHeight="1" thickBot="1">
      <c r="A19" s="314"/>
      <c r="B19" s="100" t="s">
        <v>64</v>
      </c>
      <c r="C19" s="69"/>
      <c r="D19" s="70">
        <v>46</v>
      </c>
      <c r="E19" s="70"/>
      <c r="F19" s="70"/>
      <c r="G19" s="70">
        <v>540</v>
      </c>
      <c r="H19" s="70">
        <v>1</v>
      </c>
      <c r="I19" s="70">
        <v>0</v>
      </c>
      <c r="J19" s="70">
        <v>4</v>
      </c>
      <c r="K19" s="70"/>
      <c r="L19" s="142"/>
      <c r="M19" s="211">
        <f>C19+D19+E19+F19+G19+H19+I19+J19+K19+L19</f>
        <v>591</v>
      </c>
      <c r="N19" s="180">
        <v>130</v>
      </c>
      <c r="O19" s="105">
        <v>2</v>
      </c>
      <c r="P19" s="105"/>
      <c r="Q19" s="105"/>
      <c r="R19" s="105">
        <v>0</v>
      </c>
      <c r="S19" s="105"/>
      <c r="T19" s="105">
        <v>10</v>
      </c>
      <c r="U19" s="105">
        <v>10</v>
      </c>
      <c r="V19" s="120"/>
      <c r="W19" s="121"/>
      <c r="X19" s="199">
        <f>N19+O19+P19+Q19+R19+S19+T19+U19+V19+W19</f>
        <v>152</v>
      </c>
      <c r="Y19" s="204">
        <f t="shared" ref="Y19" si="13">M19+X19</f>
        <v>743</v>
      </c>
      <c r="Z19" s="48">
        <f>Y19-Y16</f>
        <v>32</v>
      </c>
    </row>
    <row r="20" spans="1:26" ht="27.75" customHeight="1">
      <c r="A20" s="312" t="s">
        <v>32</v>
      </c>
      <c r="B20" s="98" t="s">
        <v>62</v>
      </c>
      <c r="C20" s="106">
        <v>80</v>
      </c>
      <c r="D20" s="107">
        <v>0</v>
      </c>
      <c r="E20" s="107">
        <v>0</v>
      </c>
      <c r="F20" s="107">
        <v>34</v>
      </c>
      <c r="G20" s="108">
        <v>77</v>
      </c>
      <c r="H20" s="109">
        <v>21</v>
      </c>
      <c r="I20" s="109">
        <v>8</v>
      </c>
      <c r="J20" s="96">
        <v>10</v>
      </c>
      <c r="K20" s="96">
        <v>20</v>
      </c>
      <c r="L20" s="143"/>
      <c r="M20" s="209">
        <f>C20+D20+E20+F20+G20+H20+I20+J20+K20+L20</f>
        <v>250</v>
      </c>
      <c r="N20" s="179">
        <v>90</v>
      </c>
      <c r="O20" s="66">
        <v>0</v>
      </c>
      <c r="P20" s="66">
        <v>0</v>
      </c>
      <c r="Q20" s="66">
        <v>0</v>
      </c>
      <c r="R20" s="66">
        <v>0</v>
      </c>
      <c r="S20" s="62">
        <v>10</v>
      </c>
      <c r="T20" s="62">
        <v>0</v>
      </c>
      <c r="U20" s="62">
        <v>3</v>
      </c>
      <c r="V20" s="122"/>
      <c r="W20" s="113"/>
      <c r="X20" s="199">
        <f>N20+O20+P20+Q20+R20+S20+T20+U20+V20+W20</f>
        <v>103</v>
      </c>
      <c r="Y20" s="204">
        <f>M20+X20</f>
        <v>353</v>
      </c>
    </row>
    <row r="21" spans="1:26" ht="27.75" customHeight="1">
      <c r="A21" s="313"/>
      <c r="B21" s="99" t="s">
        <v>77</v>
      </c>
      <c r="C21" s="59">
        <v>79</v>
      </c>
      <c r="D21" s="57"/>
      <c r="E21" s="57"/>
      <c r="F21" s="58">
        <v>31</v>
      </c>
      <c r="G21" s="57">
        <v>72</v>
      </c>
      <c r="H21" s="57">
        <v>14</v>
      </c>
      <c r="I21" s="57">
        <v>4</v>
      </c>
      <c r="J21" s="58">
        <v>8</v>
      </c>
      <c r="K21" s="57">
        <v>2</v>
      </c>
      <c r="L21" s="140"/>
      <c r="M21" s="188">
        <f>C21+D21+E21+F21+G21+H21+I21+J21+K21+L21</f>
        <v>210</v>
      </c>
      <c r="N21" s="177">
        <v>91</v>
      </c>
      <c r="O21" s="57"/>
      <c r="P21" s="57"/>
      <c r="Q21" s="57"/>
      <c r="R21" s="57"/>
      <c r="S21" s="57">
        <v>8</v>
      </c>
      <c r="T21" s="57"/>
      <c r="U21" s="58">
        <v>2</v>
      </c>
      <c r="V21" s="114"/>
      <c r="W21" s="115"/>
      <c r="X21" s="199">
        <f>N21+O21+P21+Q21+R21+S21+T21+U21+V21+W21</f>
        <v>101</v>
      </c>
      <c r="Y21" s="204">
        <f t="shared" ref="Y21" si="14">M21+X21</f>
        <v>311</v>
      </c>
    </row>
    <row r="22" spans="1:26" ht="27.75" customHeight="1">
      <c r="A22" s="313"/>
      <c r="B22" s="99" t="s">
        <v>71</v>
      </c>
      <c r="C22" s="76">
        <f>C21/C20</f>
        <v>0.98750000000000004</v>
      </c>
      <c r="D22" s="77"/>
      <c r="E22" s="77"/>
      <c r="F22" s="77">
        <f t="shared" ref="F22" si="15">F21/F20</f>
        <v>0.91176470588235292</v>
      </c>
      <c r="G22" s="77">
        <f t="shared" ref="G22" si="16">G21/G20</f>
        <v>0.93506493506493504</v>
      </c>
      <c r="H22" s="77">
        <f t="shared" ref="H22" si="17">H21/H20</f>
        <v>0.66666666666666663</v>
      </c>
      <c r="I22" s="77">
        <f t="shared" ref="I22" si="18">I21/I20</f>
        <v>0.5</v>
      </c>
      <c r="J22" s="77">
        <f t="shared" ref="J22:K22" si="19">J21/J20</f>
        <v>0.8</v>
      </c>
      <c r="K22" s="77">
        <f t="shared" si="19"/>
        <v>0.1</v>
      </c>
      <c r="L22" s="141"/>
      <c r="M22" s="189">
        <f>M21/M20</f>
        <v>0.84</v>
      </c>
      <c r="N22" s="152">
        <f t="shared" ref="N22:U22" si="20">N21/N20</f>
        <v>1.0111111111111111</v>
      </c>
      <c r="O22" s="77"/>
      <c r="P22" s="77"/>
      <c r="Q22" s="77"/>
      <c r="R22" s="77"/>
      <c r="S22" s="77">
        <f t="shared" si="20"/>
        <v>0.8</v>
      </c>
      <c r="T22" s="77"/>
      <c r="U22" s="77">
        <f t="shared" si="20"/>
        <v>0.66666666666666663</v>
      </c>
      <c r="V22" s="114"/>
      <c r="W22" s="115"/>
      <c r="X22" s="200">
        <f>X21/X20</f>
        <v>0.98058252427184467</v>
      </c>
      <c r="Y22" s="204"/>
    </row>
    <row r="23" spans="1:26" ht="27.75" customHeight="1" thickBot="1">
      <c r="A23" s="314"/>
      <c r="B23" s="100" t="s">
        <v>64</v>
      </c>
      <c r="C23" s="104">
        <v>84</v>
      </c>
      <c r="D23" s="105"/>
      <c r="E23" s="105"/>
      <c r="F23" s="105">
        <v>35</v>
      </c>
      <c r="G23" s="105">
        <v>77</v>
      </c>
      <c r="H23" s="105">
        <v>20</v>
      </c>
      <c r="I23" s="105">
        <v>6</v>
      </c>
      <c r="J23" s="105">
        <v>10</v>
      </c>
      <c r="K23" s="105">
        <v>7</v>
      </c>
      <c r="L23" s="144"/>
      <c r="M23" s="211">
        <f>C23+D23+E23+F23+G23+H23+I23+J23+K23+L23</f>
        <v>239</v>
      </c>
      <c r="N23" s="180">
        <v>91</v>
      </c>
      <c r="O23" s="105">
        <v>0</v>
      </c>
      <c r="P23" s="105">
        <v>0</v>
      </c>
      <c r="Q23" s="105">
        <v>0</v>
      </c>
      <c r="R23" s="105">
        <v>0</v>
      </c>
      <c r="S23" s="105">
        <v>10</v>
      </c>
      <c r="T23" s="105">
        <v>0</v>
      </c>
      <c r="U23" s="105">
        <v>3</v>
      </c>
      <c r="V23" s="120"/>
      <c r="W23" s="121"/>
      <c r="X23" s="199">
        <f>N23+O23+P23+Q23+R23+S23+T23+U23+V23+W23</f>
        <v>104</v>
      </c>
      <c r="Y23" s="204">
        <f t="shared" ref="Y23" si="21">M23+X23</f>
        <v>343</v>
      </c>
      <c r="Z23" s="48">
        <f>Y23-Y20</f>
        <v>-10</v>
      </c>
    </row>
    <row r="24" spans="1:26" ht="27.75" customHeight="1">
      <c r="A24" s="312" t="s">
        <v>33</v>
      </c>
      <c r="B24" s="98" t="s">
        <v>62</v>
      </c>
      <c r="C24" s="65">
        <v>80</v>
      </c>
      <c r="D24" s="66">
        <v>0</v>
      </c>
      <c r="E24" s="66">
        <v>0</v>
      </c>
      <c r="F24" s="66">
        <v>30</v>
      </c>
      <c r="G24" s="80">
        <v>85</v>
      </c>
      <c r="H24" s="68">
        <v>21</v>
      </c>
      <c r="I24" s="68">
        <v>10</v>
      </c>
      <c r="J24" s="62">
        <v>10</v>
      </c>
      <c r="K24" s="62">
        <v>20</v>
      </c>
      <c r="L24" s="139"/>
      <c r="M24" s="193">
        <f>C24+D24+E24+F24+G24+H24+I24+J24+K24+L24</f>
        <v>256</v>
      </c>
      <c r="N24" s="179">
        <v>90</v>
      </c>
      <c r="O24" s="66">
        <v>0</v>
      </c>
      <c r="P24" s="66">
        <v>0</v>
      </c>
      <c r="Q24" s="66">
        <v>0</v>
      </c>
      <c r="R24" s="66">
        <v>0</v>
      </c>
      <c r="S24" s="62">
        <v>10</v>
      </c>
      <c r="T24" s="62">
        <v>0</v>
      </c>
      <c r="U24" s="62">
        <v>3</v>
      </c>
      <c r="V24" s="122"/>
      <c r="W24" s="113"/>
      <c r="X24" s="199">
        <f>N24+O24+P24+Q24+R24+S24+T24+U24+V24+W24</f>
        <v>103</v>
      </c>
      <c r="Y24" s="204">
        <f>M24+X24</f>
        <v>359</v>
      </c>
    </row>
    <row r="25" spans="1:26" ht="27.75" customHeight="1">
      <c r="A25" s="313"/>
      <c r="B25" s="99" t="s">
        <v>77</v>
      </c>
      <c r="C25" s="59">
        <v>80</v>
      </c>
      <c r="D25" s="57"/>
      <c r="E25" s="57"/>
      <c r="F25" s="57">
        <v>29</v>
      </c>
      <c r="G25" s="57">
        <v>79</v>
      </c>
      <c r="H25" s="57">
        <v>18</v>
      </c>
      <c r="I25" s="57">
        <v>6</v>
      </c>
      <c r="J25" s="57">
        <v>9</v>
      </c>
      <c r="K25" s="57">
        <v>6</v>
      </c>
      <c r="L25" s="140"/>
      <c r="M25" s="188">
        <f>C25+D25+E25+F25+G25+H25+I25+J25+K25+L25</f>
        <v>227</v>
      </c>
      <c r="N25" s="177">
        <v>89</v>
      </c>
      <c r="O25" s="57"/>
      <c r="P25" s="57"/>
      <c r="Q25" s="57"/>
      <c r="R25" s="57"/>
      <c r="S25" s="57">
        <v>8</v>
      </c>
      <c r="T25" s="57"/>
      <c r="U25" s="57">
        <v>2</v>
      </c>
      <c r="V25" s="114"/>
      <c r="W25" s="115"/>
      <c r="X25" s="199">
        <f>N25+O25+P25+Q25+R25+S25+T25+U25+V25+W25</f>
        <v>99</v>
      </c>
      <c r="Y25" s="204">
        <f t="shared" ref="Y25" si="22">M25+X25</f>
        <v>326</v>
      </c>
    </row>
    <row r="26" spans="1:26" ht="27.75" customHeight="1">
      <c r="A26" s="313"/>
      <c r="B26" s="99" t="s">
        <v>71</v>
      </c>
      <c r="C26" s="76">
        <f>C25/C24</f>
        <v>1</v>
      </c>
      <c r="D26" s="77"/>
      <c r="E26" s="77"/>
      <c r="F26" s="77">
        <f t="shared" ref="F26" si="23">F25/F24</f>
        <v>0.96666666666666667</v>
      </c>
      <c r="G26" s="77">
        <f t="shared" ref="G26" si="24">G25/G24</f>
        <v>0.92941176470588238</v>
      </c>
      <c r="H26" s="77">
        <f t="shared" ref="H26" si="25">H25/H24</f>
        <v>0.8571428571428571</v>
      </c>
      <c r="I26" s="77">
        <f t="shared" ref="I26" si="26">I25/I24</f>
        <v>0.6</v>
      </c>
      <c r="J26" s="77">
        <f t="shared" ref="J26:K26" si="27">J25/J24</f>
        <v>0.9</v>
      </c>
      <c r="K26" s="77">
        <f t="shared" si="27"/>
        <v>0.3</v>
      </c>
      <c r="L26" s="141"/>
      <c r="M26" s="189">
        <f>M25/M24</f>
        <v>0.88671875</v>
      </c>
      <c r="N26" s="152">
        <f t="shared" ref="N26:U26" si="28">N25/N24</f>
        <v>0.98888888888888893</v>
      </c>
      <c r="O26" s="77"/>
      <c r="P26" s="77"/>
      <c r="Q26" s="77"/>
      <c r="R26" s="77"/>
      <c r="S26" s="77">
        <f t="shared" si="28"/>
        <v>0.8</v>
      </c>
      <c r="T26" s="77"/>
      <c r="U26" s="77">
        <f t="shared" si="28"/>
        <v>0.66666666666666663</v>
      </c>
      <c r="V26" s="77"/>
      <c r="W26" s="115"/>
      <c r="X26" s="200">
        <f>X25/X24</f>
        <v>0.96116504854368934</v>
      </c>
      <c r="Y26" s="204"/>
    </row>
    <row r="27" spans="1:26" ht="27.75" customHeight="1" thickBot="1">
      <c r="A27" s="314"/>
      <c r="B27" s="100" t="s">
        <v>64</v>
      </c>
      <c r="C27" s="69">
        <v>82</v>
      </c>
      <c r="D27" s="70"/>
      <c r="E27" s="70"/>
      <c r="F27" s="70">
        <v>35</v>
      </c>
      <c r="G27" s="70">
        <v>85</v>
      </c>
      <c r="H27" s="70">
        <v>20</v>
      </c>
      <c r="I27" s="70">
        <v>10</v>
      </c>
      <c r="J27" s="70">
        <v>10</v>
      </c>
      <c r="K27" s="70">
        <v>20</v>
      </c>
      <c r="L27" s="142"/>
      <c r="M27" s="188">
        <f>C27+D27+E27+F27+G27+H27+I27+J27+K27+L27</f>
        <v>262</v>
      </c>
      <c r="N27" s="180">
        <v>90</v>
      </c>
      <c r="O27" s="105"/>
      <c r="P27" s="105"/>
      <c r="Q27" s="105"/>
      <c r="R27" s="105"/>
      <c r="S27" s="105">
        <v>10</v>
      </c>
      <c r="T27" s="105"/>
      <c r="U27" s="105">
        <v>3</v>
      </c>
      <c r="V27" s="120"/>
      <c r="W27" s="121"/>
      <c r="X27" s="199">
        <f>N27+O27+P27+Q27+R27+S27+T27+U27+V27+W27</f>
        <v>103</v>
      </c>
      <c r="Y27" s="204">
        <f t="shared" ref="Y27" si="29">M27+X27</f>
        <v>365</v>
      </c>
      <c r="Z27" s="48">
        <f>Y27-Y24</f>
        <v>6</v>
      </c>
    </row>
    <row r="28" spans="1:26" ht="27.75" customHeight="1">
      <c r="A28" s="312" t="s">
        <v>34</v>
      </c>
      <c r="B28" s="98" t="s">
        <v>62</v>
      </c>
      <c r="C28" s="65">
        <v>90</v>
      </c>
      <c r="D28" s="66">
        <v>0</v>
      </c>
      <c r="E28" s="66">
        <v>0</v>
      </c>
      <c r="F28" s="66">
        <v>60</v>
      </c>
      <c r="G28" s="66">
        <v>115</v>
      </c>
      <c r="H28" s="62">
        <v>21</v>
      </c>
      <c r="I28" s="68">
        <v>12</v>
      </c>
      <c r="J28" s="62">
        <v>10</v>
      </c>
      <c r="K28" s="62">
        <v>25</v>
      </c>
      <c r="L28" s="139"/>
      <c r="M28" s="188">
        <f>C28+D28+E28+F28+G28+H28+I28+J28+K28+L28</f>
        <v>333</v>
      </c>
      <c r="N28" s="179">
        <v>90</v>
      </c>
      <c r="O28" s="66">
        <v>0</v>
      </c>
      <c r="P28" s="66">
        <v>0</v>
      </c>
      <c r="Q28" s="66">
        <v>0</v>
      </c>
      <c r="R28" s="66">
        <v>0</v>
      </c>
      <c r="S28" s="62">
        <v>15</v>
      </c>
      <c r="T28" s="62">
        <v>0</v>
      </c>
      <c r="U28" s="62">
        <v>3</v>
      </c>
      <c r="V28" s="122"/>
      <c r="W28" s="113"/>
      <c r="X28" s="199">
        <f>N28+O28+P28+Q28+R28+S28+T28+U28+V28+W28</f>
        <v>108</v>
      </c>
      <c r="Y28" s="204">
        <f>M28+X28</f>
        <v>441</v>
      </c>
    </row>
    <row r="29" spans="1:26" ht="24.75" customHeight="1">
      <c r="A29" s="313"/>
      <c r="B29" s="99" t="s">
        <v>77</v>
      </c>
      <c r="C29" s="59">
        <v>90</v>
      </c>
      <c r="D29" s="57"/>
      <c r="E29" s="57"/>
      <c r="F29" s="57">
        <v>35</v>
      </c>
      <c r="G29" s="57">
        <v>108</v>
      </c>
      <c r="H29" s="57">
        <v>5</v>
      </c>
      <c r="I29" s="57">
        <v>11</v>
      </c>
      <c r="J29" s="57">
        <v>9</v>
      </c>
      <c r="K29" s="57">
        <v>24</v>
      </c>
      <c r="L29" s="140"/>
      <c r="M29" s="188">
        <f>C29+D29+E29+F29+G29+H29+I29+J29+K29+L29</f>
        <v>282</v>
      </c>
      <c r="N29" s="177">
        <v>91</v>
      </c>
      <c r="O29" s="57"/>
      <c r="P29" s="57"/>
      <c r="Q29" s="57"/>
      <c r="R29" s="57"/>
      <c r="S29" s="57">
        <v>21</v>
      </c>
      <c r="T29" s="57"/>
      <c r="U29" s="57">
        <v>3</v>
      </c>
      <c r="V29" s="114"/>
      <c r="W29" s="115"/>
      <c r="X29" s="199">
        <f>N29+O29+P29+Q29+R29+S29+T29+U29+V29+W29</f>
        <v>115</v>
      </c>
      <c r="Y29" s="204">
        <f t="shared" ref="Y29" si="30">M29+X29</f>
        <v>397</v>
      </c>
    </row>
    <row r="30" spans="1:26" ht="24" customHeight="1">
      <c r="A30" s="313"/>
      <c r="B30" s="99" t="s">
        <v>71</v>
      </c>
      <c r="C30" s="76">
        <f>C29/C28</f>
        <v>1</v>
      </c>
      <c r="D30" s="77"/>
      <c r="E30" s="77"/>
      <c r="F30" s="77">
        <f t="shared" ref="F30" si="31">F29/F28</f>
        <v>0.58333333333333337</v>
      </c>
      <c r="G30" s="77">
        <f t="shared" ref="G30" si="32">G29/G28</f>
        <v>0.93913043478260871</v>
      </c>
      <c r="H30" s="77">
        <f t="shared" ref="H30" si="33">H29/H28</f>
        <v>0.23809523809523808</v>
      </c>
      <c r="I30" s="77">
        <f t="shared" ref="I30" si="34">I29/I28</f>
        <v>0.91666666666666663</v>
      </c>
      <c r="J30" s="77">
        <f t="shared" ref="J30:K30" si="35">J29/J28</f>
        <v>0.9</v>
      </c>
      <c r="K30" s="77">
        <f t="shared" si="35"/>
        <v>0.96</v>
      </c>
      <c r="L30" s="141"/>
      <c r="M30" s="189">
        <f>M29/M28</f>
        <v>0.84684684684684686</v>
      </c>
      <c r="N30" s="152">
        <f t="shared" ref="N30:U30" si="36">N29/N28</f>
        <v>1.0111111111111111</v>
      </c>
      <c r="O30" s="77"/>
      <c r="P30" s="77"/>
      <c r="Q30" s="77"/>
      <c r="R30" s="77"/>
      <c r="S30" s="77">
        <f t="shared" si="36"/>
        <v>1.4</v>
      </c>
      <c r="T30" s="77"/>
      <c r="U30" s="77">
        <f t="shared" si="36"/>
        <v>1</v>
      </c>
      <c r="V30" s="77"/>
      <c r="W30" s="115"/>
      <c r="X30" s="200">
        <f>X29/X28</f>
        <v>1.0648148148148149</v>
      </c>
      <c r="Y30" s="204"/>
    </row>
    <row r="31" spans="1:26" ht="27.75" customHeight="1" thickBot="1">
      <c r="A31" s="314"/>
      <c r="B31" s="100" t="s">
        <v>64</v>
      </c>
      <c r="C31" s="69">
        <v>92</v>
      </c>
      <c r="D31" s="70"/>
      <c r="E31" s="70"/>
      <c r="F31" s="70">
        <v>60</v>
      </c>
      <c r="G31" s="70">
        <v>115</v>
      </c>
      <c r="H31" s="70">
        <v>20</v>
      </c>
      <c r="I31" s="70">
        <v>12</v>
      </c>
      <c r="J31" s="70">
        <v>10</v>
      </c>
      <c r="K31" s="70">
        <v>30</v>
      </c>
      <c r="L31" s="142"/>
      <c r="M31" s="188">
        <f>C31+D31+E31+F31+G31+H31+I31+J31+K31+L31</f>
        <v>339</v>
      </c>
      <c r="N31" s="180">
        <v>100</v>
      </c>
      <c r="O31" s="105"/>
      <c r="P31" s="105"/>
      <c r="Q31" s="105"/>
      <c r="R31" s="105"/>
      <c r="S31" s="105">
        <v>21</v>
      </c>
      <c r="T31" s="105"/>
      <c r="U31" s="105">
        <v>3</v>
      </c>
      <c r="V31" s="120"/>
      <c r="W31" s="121"/>
      <c r="X31" s="199">
        <f>N31+O31+P31+Q31+R31+S31+T31+U31+V31+W31</f>
        <v>124</v>
      </c>
      <c r="Y31" s="204">
        <f t="shared" ref="Y31" si="37">M31+X31</f>
        <v>463</v>
      </c>
      <c r="Z31" s="48">
        <f>Y31-Y28</f>
        <v>22</v>
      </c>
    </row>
    <row r="32" spans="1:26" ht="27.75" customHeight="1">
      <c r="A32" s="312" t="s">
        <v>35</v>
      </c>
      <c r="B32" s="98" t="s">
        <v>62</v>
      </c>
      <c r="C32" s="65">
        <v>90</v>
      </c>
      <c r="D32" s="66"/>
      <c r="E32" s="66"/>
      <c r="F32" s="80">
        <v>23</v>
      </c>
      <c r="G32" s="66">
        <v>48</v>
      </c>
      <c r="H32" s="213">
        <v>0</v>
      </c>
      <c r="I32" s="62">
        <v>10</v>
      </c>
      <c r="J32" s="62">
        <v>10</v>
      </c>
      <c r="K32" s="62"/>
      <c r="L32" s="139"/>
      <c r="M32" s="188">
        <f>C32+D32+E32+F32+G32+H32+I32+J32+K32+L32</f>
        <v>181</v>
      </c>
      <c r="N32" s="179">
        <v>50</v>
      </c>
      <c r="O32" s="66">
        <v>0</v>
      </c>
      <c r="P32" s="66">
        <v>0</v>
      </c>
      <c r="Q32" s="66">
        <v>0</v>
      </c>
      <c r="R32" s="66">
        <v>0</v>
      </c>
      <c r="S32" s="62">
        <v>5</v>
      </c>
      <c r="T32" s="62">
        <v>0</v>
      </c>
      <c r="U32" s="62">
        <v>3</v>
      </c>
      <c r="V32" s="122"/>
      <c r="W32" s="113"/>
      <c r="X32" s="199">
        <f>N32+O32+P32+Q32+R32+S32+T32+U32+V32+W32</f>
        <v>58</v>
      </c>
      <c r="Y32" s="204">
        <f>M32+X32</f>
        <v>239</v>
      </c>
    </row>
    <row r="33" spans="1:35" ht="27.75" customHeight="1">
      <c r="A33" s="313"/>
      <c r="B33" s="99" t="s">
        <v>77</v>
      </c>
      <c r="C33" s="59">
        <v>76</v>
      </c>
      <c r="D33" s="57"/>
      <c r="E33" s="57"/>
      <c r="F33" s="58">
        <v>21</v>
      </c>
      <c r="G33" s="57">
        <v>16</v>
      </c>
      <c r="H33" s="57">
        <v>2</v>
      </c>
      <c r="I33" s="57">
        <v>0</v>
      </c>
      <c r="J33" s="58">
        <v>4</v>
      </c>
      <c r="K33" s="57"/>
      <c r="L33" s="140"/>
      <c r="M33" s="188">
        <f>C33+D33+E33+F33+G33+H33+I33+J33+K33+L33</f>
        <v>119</v>
      </c>
      <c r="N33" s="177">
        <v>50</v>
      </c>
      <c r="O33" s="57"/>
      <c r="P33" s="57"/>
      <c r="Q33" s="57"/>
      <c r="R33" s="57"/>
      <c r="S33" s="57">
        <v>3</v>
      </c>
      <c r="T33" s="57"/>
      <c r="U33" s="58">
        <v>1</v>
      </c>
      <c r="V33" s="114"/>
      <c r="W33" s="115"/>
      <c r="X33" s="199">
        <f>N33+O33+P33+Q33+R33+S33+T33+U33+V33+W33</f>
        <v>54</v>
      </c>
      <c r="Y33" s="204">
        <f t="shared" ref="Y33" si="38">M33+X33</f>
        <v>173</v>
      </c>
    </row>
    <row r="34" spans="1:35" ht="27.75" customHeight="1">
      <c r="A34" s="313"/>
      <c r="B34" s="99" t="s">
        <v>71</v>
      </c>
      <c r="C34" s="76">
        <f>C33/C32</f>
        <v>0.84444444444444444</v>
      </c>
      <c r="D34" s="77"/>
      <c r="E34" s="77"/>
      <c r="F34" s="77">
        <f t="shared" ref="F34" si="39">F33/F32</f>
        <v>0.91304347826086951</v>
      </c>
      <c r="G34" s="77">
        <f t="shared" ref="G34" si="40">G33/G32</f>
        <v>0.33333333333333331</v>
      </c>
      <c r="H34" s="77"/>
      <c r="I34" s="77">
        <f t="shared" ref="I34" si="41">I33/I32</f>
        <v>0</v>
      </c>
      <c r="J34" s="77">
        <f t="shared" ref="J34" si="42">J33/J32</f>
        <v>0.4</v>
      </c>
      <c r="K34" s="77"/>
      <c r="L34" s="141"/>
      <c r="M34" s="189">
        <f>M33/M32</f>
        <v>0.65745856353591159</v>
      </c>
      <c r="N34" s="152">
        <f t="shared" ref="N34:U34" si="43">N33/N32</f>
        <v>1</v>
      </c>
      <c r="O34" s="77"/>
      <c r="P34" s="77"/>
      <c r="Q34" s="77"/>
      <c r="R34" s="77"/>
      <c r="S34" s="77">
        <f t="shared" si="43"/>
        <v>0.6</v>
      </c>
      <c r="T34" s="77"/>
      <c r="U34" s="77">
        <f t="shared" si="43"/>
        <v>0.33333333333333331</v>
      </c>
      <c r="V34" s="114"/>
      <c r="W34" s="115"/>
      <c r="X34" s="200">
        <f>X33/X32</f>
        <v>0.93103448275862066</v>
      </c>
      <c r="Y34" s="204"/>
    </row>
    <row r="35" spans="1:35" ht="27.75" customHeight="1" thickBot="1">
      <c r="A35" s="314"/>
      <c r="B35" s="100" t="s">
        <v>64</v>
      </c>
      <c r="C35" s="69">
        <v>91</v>
      </c>
      <c r="D35" s="70"/>
      <c r="E35" s="70"/>
      <c r="F35" s="70">
        <v>25</v>
      </c>
      <c r="G35" s="70">
        <v>46</v>
      </c>
      <c r="H35" s="70">
        <v>2</v>
      </c>
      <c r="I35" s="70">
        <v>10</v>
      </c>
      <c r="J35" s="70">
        <v>7</v>
      </c>
      <c r="K35" s="70"/>
      <c r="L35" s="142"/>
      <c r="M35" s="188">
        <f>C35+D35+E35+F35+G35+H35+I35+J35+K35+L35</f>
        <v>181</v>
      </c>
      <c r="N35" s="156">
        <v>50</v>
      </c>
      <c r="O35" s="70"/>
      <c r="P35" s="70"/>
      <c r="Q35" s="70"/>
      <c r="R35" s="70"/>
      <c r="S35" s="70">
        <v>5</v>
      </c>
      <c r="T35" s="70"/>
      <c r="U35" s="70">
        <v>3</v>
      </c>
      <c r="V35" s="116"/>
      <c r="W35" s="117"/>
      <c r="X35" s="199">
        <f>N35+O35+P35+Q35+R35+S35+T35+U35+V35+W35</f>
        <v>58</v>
      </c>
      <c r="Y35" s="204">
        <f t="shared" ref="Y35" si="44">M35+X35</f>
        <v>239</v>
      </c>
      <c r="Z35" s="48">
        <f>Y35-Y32</f>
        <v>0</v>
      </c>
    </row>
    <row r="36" spans="1:35" ht="27.75" customHeight="1">
      <c r="A36" s="312" t="s">
        <v>36</v>
      </c>
      <c r="B36" s="98" t="s">
        <v>62</v>
      </c>
      <c r="C36" s="106"/>
      <c r="D36" s="107">
        <v>10</v>
      </c>
      <c r="E36" s="107"/>
      <c r="F36" s="107">
        <v>61</v>
      </c>
      <c r="G36" s="107">
        <v>40</v>
      </c>
      <c r="H36" s="96">
        <v>31</v>
      </c>
      <c r="I36" s="96"/>
      <c r="J36" s="215">
        <v>0</v>
      </c>
      <c r="K36" s="96"/>
      <c r="L36" s="143"/>
      <c r="M36" s="188">
        <f>C36+D36+E36+F36+G36+H36+I36+J36+K36+L36</f>
        <v>142</v>
      </c>
      <c r="N36" s="181">
        <v>25</v>
      </c>
      <c r="O36" s="107">
        <v>0</v>
      </c>
      <c r="P36" s="107">
        <v>0</v>
      </c>
      <c r="Q36" s="107">
        <v>0</v>
      </c>
      <c r="R36" s="107">
        <v>0</v>
      </c>
      <c r="S36" s="215">
        <v>0</v>
      </c>
      <c r="T36" s="96">
        <v>0</v>
      </c>
      <c r="U36" s="109">
        <v>5</v>
      </c>
      <c r="V36" s="118"/>
      <c r="W36" s="119"/>
      <c r="X36" s="199">
        <f>N36+O36+P36+Q36+R36+S36+T36+U36+V36+W36</f>
        <v>30</v>
      </c>
      <c r="Y36" s="204">
        <f>M36+X36</f>
        <v>172</v>
      </c>
    </row>
    <row r="37" spans="1:35" ht="27.75" customHeight="1">
      <c r="A37" s="313"/>
      <c r="B37" s="99" t="s">
        <v>77</v>
      </c>
      <c r="C37" s="59"/>
      <c r="D37" s="57">
        <v>3</v>
      </c>
      <c r="E37" s="57"/>
      <c r="F37" s="57">
        <v>48</v>
      </c>
      <c r="G37" s="57">
        <v>40</v>
      </c>
      <c r="H37" s="57">
        <v>9</v>
      </c>
      <c r="I37" s="57"/>
      <c r="J37" s="57">
        <v>2</v>
      </c>
      <c r="K37" s="57"/>
      <c r="L37" s="140"/>
      <c r="M37" s="188">
        <f>C37+D37+E37+F37+G37+H37+I37+J37+K37+L37</f>
        <v>102</v>
      </c>
      <c r="N37" s="177">
        <v>24</v>
      </c>
      <c r="O37" s="57"/>
      <c r="P37" s="57"/>
      <c r="Q37" s="57"/>
      <c r="R37" s="57"/>
      <c r="S37" s="57">
        <v>10</v>
      </c>
      <c r="T37" s="57"/>
      <c r="U37" s="57">
        <v>3</v>
      </c>
      <c r="V37" s="114"/>
      <c r="W37" s="115"/>
      <c r="X37" s="199">
        <f>N37+O37+P37+Q37+R37+S37+T37+U37+V37+W37</f>
        <v>37</v>
      </c>
      <c r="Y37" s="204">
        <f t="shared" ref="Y37" si="45">M37+X37</f>
        <v>139</v>
      </c>
    </row>
    <row r="38" spans="1:35" ht="27.75" customHeight="1">
      <c r="A38" s="313"/>
      <c r="B38" s="99" t="s">
        <v>71</v>
      </c>
      <c r="C38" s="76"/>
      <c r="D38" s="77">
        <f t="shared" ref="D38" si="46">D37/D36</f>
        <v>0.3</v>
      </c>
      <c r="E38" s="77"/>
      <c r="F38" s="77">
        <f t="shared" ref="F38" si="47">F37/F36</f>
        <v>0.78688524590163933</v>
      </c>
      <c r="G38" s="77">
        <f t="shared" ref="G38" si="48">G37/G36</f>
        <v>1</v>
      </c>
      <c r="H38" s="77">
        <f t="shared" ref="H38" si="49">H37/H36</f>
        <v>0.29032258064516131</v>
      </c>
      <c r="I38" s="77"/>
      <c r="J38" s="77"/>
      <c r="K38" s="77"/>
      <c r="L38" s="141"/>
      <c r="M38" s="189">
        <f>M37/M36</f>
        <v>0.71830985915492962</v>
      </c>
      <c r="N38" s="152">
        <f t="shared" ref="N38" si="50">N37/N36</f>
        <v>0.96</v>
      </c>
      <c r="O38" s="77"/>
      <c r="P38" s="77"/>
      <c r="Q38" s="77"/>
      <c r="R38" s="77"/>
      <c r="S38" s="77"/>
      <c r="T38" s="77"/>
      <c r="U38" s="77">
        <f t="shared" ref="U38" si="51">U37/U36</f>
        <v>0.6</v>
      </c>
      <c r="V38" s="114"/>
      <c r="W38" s="115"/>
      <c r="X38" s="200">
        <f>X37/X36</f>
        <v>1.2333333333333334</v>
      </c>
      <c r="Y38" s="204"/>
    </row>
    <row r="39" spans="1:35" ht="27.75" customHeight="1" thickBot="1">
      <c r="A39" s="314"/>
      <c r="B39" s="100" t="s">
        <v>64</v>
      </c>
      <c r="C39" s="104"/>
      <c r="D39" s="105">
        <v>10</v>
      </c>
      <c r="E39" s="105"/>
      <c r="F39" s="105">
        <v>58</v>
      </c>
      <c r="G39" s="105">
        <v>48</v>
      </c>
      <c r="H39" s="105">
        <v>17</v>
      </c>
      <c r="I39" s="105">
        <v>0</v>
      </c>
      <c r="J39" s="105">
        <v>2</v>
      </c>
      <c r="K39" s="105"/>
      <c r="L39" s="144"/>
      <c r="M39" s="188">
        <f>C39+D39+E39+F39+G39+H39+I39+J39+K39+L39</f>
        <v>135</v>
      </c>
      <c r="N39" s="180">
        <v>25</v>
      </c>
      <c r="O39" s="105"/>
      <c r="P39" s="105"/>
      <c r="Q39" s="105"/>
      <c r="R39" s="105"/>
      <c r="S39" s="105">
        <v>10</v>
      </c>
      <c r="T39" s="105"/>
      <c r="U39" s="105">
        <v>3</v>
      </c>
      <c r="V39" s="120"/>
      <c r="W39" s="121"/>
      <c r="X39" s="199">
        <f>N39+O39+P39+Q39+R39+S39+T39+U39+V39+W39</f>
        <v>38</v>
      </c>
      <c r="Y39" s="204">
        <f t="shared" ref="Y39" si="52">M39+X39</f>
        <v>173</v>
      </c>
      <c r="Z39" s="48">
        <f>Y39-Y36</f>
        <v>1</v>
      </c>
    </row>
    <row r="40" spans="1:35" ht="27.75" customHeight="1">
      <c r="A40" s="312" t="s">
        <v>37</v>
      </c>
      <c r="B40" s="98" t="s">
        <v>62</v>
      </c>
      <c r="C40" s="65"/>
      <c r="D40" s="66">
        <v>5</v>
      </c>
      <c r="E40" s="66"/>
      <c r="F40" s="66">
        <v>57</v>
      </c>
      <c r="G40" s="66">
        <v>38</v>
      </c>
      <c r="H40" s="62"/>
      <c r="I40" s="62">
        <v>30</v>
      </c>
      <c r="J40" s="62"/>
      <c r="K40" s="62"/>
      <c r="L40" s="139"/>
      <c r="M40" s="188">
        <f>C40+D40+E40+F40+G40+H40+I40+J40+K40+L40</f>
        <v>130</v>
      </c>
      <c r="N40" s="179">
        <v>25</v>
      </c>
      <c r="O40" s="66">
        <v>0</v>
      </c>
      <c r="P40" s="66">
        <v>0</v>
      </c>
      <c r="Q40" s="66">
        <v>0</v>
      </c>
      <c r="R40" s="66">
        <v>0</v>
      </c>
      <c r="S40" s="62">
        <v>0</v>
      </c>
      <c r="T40" s="213">
        <v>0</v>
      </c>
      <c r="U40" s="62">
        <v>5</v>
      </c>
      <c r="V40" s="112">
        <v>5</v>
      </c>
      <c r="W40" s="113"/>
      <c r="X40" s="199">
        <f>N40+O40+P40+Q40+R40+S40+T40+U40+V40+W40</f>
        <v>35</v>
      </c>
      <c r="Y40" s="204">
        <f>M40+X40</f>
        <v>165</v>
      </c>
    </row>
    <row r="41" spans="1:35" ht="27.75" customHeight="1">
      <c r="A41" s="313"/>
      <c r="B41" s="99" t="s">
        <v>77</v>
      </c>
      <c r="C41" s="59"/>
      <c r="D41" s="57">
        <v>2</v>
      </c>
      <c r="E41" s="57"/>
      <c r="F41" s="57">
        <v>33</v>
      </c>
      <c r="G41" s="57">
        <v>24</v>
      </c>
      <c r="H41" s="57"/>
      <c r="I41" s="57">
        <v>26</v>
      </c>
      <c r="J41" s="57"/>
      <c r="K41" s="57"/>
      <c r="L41" s="140"/>
      <c r="M41" s="188">
        <f>C41+D41+E41+F41+G41+H41+I41+J41+K41+L41</f>
        <v>85</v>
      </c>
      <c r="N41" s="177">
        <v>25</v>
      </c>
      <c r="O41" s="57"/>
      <c r="P41" s="57"/>
      <c r="Q41" s="57"/>
      <c r="R41" s="57"/>
      <c r="S41" s="57"/>
      <c r="T41" s="57">
        <v>1</v>
      </c>
      <c r="U41" s="57">
        <v>5</v>
      </c>
      <c r="V41" s="145">
        <v>2</v>
      </c>
      <c r="W41" s="115"/>
      <c r="X41" s="199">
        <f>N41+O41+P41+Q41+R41+S41+T41+U41+V41+W41</f>
        <v>33</v>
      </c>
      <c r="Y41" s="204">
        <f t="shared" ref="Y41" si="53">M41+X41</f>
        <v>118</v>
      </c>
    </row>
    <row r="42" spans="1:35" ht="27.75" customHeight="1">
      <c r="A42" s="313"/>
      <c r="B42" s="99" t="s">
        <v>71</v>
      </c>
      <c r="C42" s="76"/>
      <c r="D42" s="77">
        <f t="shared" ref="D42" si="54">D41/D40</f>
        <v>0.4</v>
      </c>
      <c r="E42" s="77"/>
      <c r="F42" s="77">
        <f t="shared" ref="F42" si="55">F41/F40</f>
        <v>0.57894736842105265</v>
      </c>
      <c r="G42" s="77">
        <f t="shared" ref="G42" si="56">G41/G40</f>
        <v>0.63157894736842102</v>
      </c>
      <c r="H42" s="77"/>
      <c r="I42" s="77">
        <f t="shared" ref="I42" si="57">I41/I40</f>
        <v>0.8666666666666667</v>
      </c>
      <c r="J42" s="77"/>
      <c r="K42" s="77"/>
      <c r="L42" s="141"/>
      <c r="M42" s="189">
        <f>M41/M40</f>
        <v>0.65384615384615385</v>
      </c>
      <c r="N42" s="152">
        <f t="shared" ref="N42:V42" si="58">N41/N40</f>
        <v>1</v>
      </c>
      <c r="O42" s="77"/>
      <c r="P42" s="77"/>
      <c r="Q42" s="77"/>
      <c r="R42" s="77"/>
      <c r="S42" s="77"/>
      <c r="T42" s="77"/>
      <c r="U42" s="77">
        <f t="shared" si="58"/>
        <v>1</v>
      </c>
      <c r="V42" s="77">
        <f t="shared" si="58"/>
        <v>0.4</v>
      </c>
      <c r="W42" s="78"/>
      <c r="X42" s="200">
        <f>X41/X40</f>
        <v>0.94285714285714284</v>
      </c>
      <c r="Y42" s="204"/>
    </row>
    <row r="43" spans="1:35" ht="27.75" customHeight="1" thickBot="1">
      <c r="A43" s="314"/>
      <c r="B43" s="100" t="s">
        <v>64</v>
      </c>
      <c r="C43" s="69"/>
      <c r="D43" s="70">
        <v>5</v>
      </c>
      <c r="E43" s="70"/>
      <c r="F43" s="70">
        <v>55</v>
      </c>
      <c r="G43" s="70">
        <v>38</v>
      </c>
      <c r="H43" s="70"/>
      <c r="I43" s="70">
        <v>30</v>
      </c>
      <c r="J43" s="70"/>
      <c r="K43" s="70"/>
      <c r="L43" s="142"/>
      <c r="M43" s="188">
        <f>C43+D43+E43+F43+G43+H43+I43+J43+K43+L43</f>
        <v>128</v>
      </c>
      <c r="N43" s="156">
        <v>25</v>
      </c>
      <c r="O43" s="70"/>
      <c r="P43" s="70"/>
      <c r="Q43" s="70">
        <v>0</v>
      </c>
      <c r="R43" s="70">
        <v>0</v>
      </c>
      <c r="S43" s="70">
        <v>0</v>
      </c>
      <c r="T43" s="70">
        <v>1</v>
      </c>
      <c r="U43" s="70">
        <v>5</v>
      </c>
      <c r="V43" s="207">
        <v>5</v>
      </c>
      <c r="W43" s="117"/>
      <c r="X43" s="199">
        <f>N43+O43+P43+Q43+R43+S43+T43+U43+V43+W43</f>
        <v>36</v>
      </c>
      <c r="Y43" s="204">
        <f t="shared" ref="Y43" si="59">M43+X43</f>
        <v>164</v>
      </c>
      <c r="Z43" s="48">
        <f>Y43-Y40</f>
        <v>-1</v>
      </c>
    </row>
    <row r="44" spans="1:35" ht="27.75" customHeight="1">
      <c r="A44" s="312" t="s">
        <v>38</v>
      </c>
      <c r="B44" s="98" t="s">
        <v>62</v>
      </c>
      <c r="C44" s="106"/>
      <c r="D44" s="107">
        <v>5</v>
      </c>
      <c r="E44" s="107">
        <v>0</v>
      </c>
      <c r="F44" s="107">
        <v>12</v>
      </c>
      <c r="G44" s="107">
        <v>21</v>
      </c>
      <c r="H44" s="96">
        <v>0</v>
      </c>
      <c r="I44" s="96">
        <v>0</v>
      </c>
      <c r="J44" s="96">
        <v>10</v>
      </c>
      <c r="K44" s="96"/>
      <c r="L44" s="143"/>
      <c r="M44" s="188">
        <f>C44+D44+E44+F44+G44+H44+I44+J44+K44+L44</f>
        <v>48</v>
      </c>
      <c r="N44" s="181">
        <v>15</v>
      </c>
      <c r="O44" s="107">
        <v>0</v>
      </c>
      <c r="P44" s="107">
        <v>0</v>
      </c>
      <c r="Q44" s="107">
        <v>0</v>
      </c>
      <c r="R44" s="107">
        <v>0</v>
      </c>
      <c r="S44" s="96">
        <v>0</v>
      </c>
      <c r="T44" s="96"/>
      <c r="U44" s="109">
        <v>1</v>
      </c>
      <c r="V44" s="123">
        <v>10</v>
      </c>
      <c r="W44" s="119"/>
      <c r="X44" s="199">
        <f>N44+O44+P44+Q44+R44+S44+T44+U44+V44+W44</f>
        <v>26</v>
      </c>
      <c r="Y44" s="204">
        <f>M44+X44</f>
        <v>74</v>
      </c>
    </row>
    <row r="45" spans="1:35" ht="27.75" customHeight="1">
      <c r="A45" s="313"/>
      <c r="B45" s="99" t="s">
        <v>77</v>
      </c>
      <c r="C45" s="59"/>
      <c r="D45" s="57">
        <v>0</v>
      </c>
      <c r="E45" s="57"/>
      <c r="F45" s="57">
        <v>10</v>
      </c>
      <c r="G45" s="57">
        <v>21</v>
      </c>
      <c r="H45" s="57"/>
      <c r="I45" s="57"/>
      <c r="J45" s="57">
        <v>10</v>
      </c>
      <c r="K45" s="57"/>
      <c r="L45" s="140"/>
      <c r="M45" s="188">
        <f>C45+D45+E45+F45+G45+H45+I45+J45+K45+L45</f>
        <v>41</v>
      </c>
      <c r="N45" s="177">
        <v>15</v>
      </c>
      <c r="O45" s="57"/>
      <c r="P45" s="57"/>
      <c r="Q45" s="57"/>
      <c r="R45" s="57"/>
      <c r="S45" s="57"/>
      <c r="T45" s="57"/>
      <c r="U45" s="57">
        <v>1</v>
      </c>
      <c r="V45" s="145">
        <v>4</v>
      </c>
      <c r="W45" s="115"/>
      <c r="X45" s="199">
        <f>N45+O45+P45+Q45+R45+S45+T45+U45+V45+W45</f>
        <v>20</v>
      </c>
      <c r="Y45" s="204">
        <f t="shared" ref="Y45" si="60">M45+X45</f>
        <v>61</v>
      </c>
    </row>
    <row r="46" spans="1:35" ht="27.75" customHeight="1">
      <c r="A46" s="313"/>
      <c r="B46" s="99" t="s">
        <v>71</v>
      </c>
      <c r="C46" s="76"/>
      <c r="D46" s="77">
        <f t="shared" ref="D46" si="61">D45/D44</f>
        <v>0</v>
      </c>
      <c r="E46" s="77"/>
      <c r="F46" s="77">
        <f t="shared" ref="F46" si="62">F45/F44</f>
        <v>0.83333333333333337</v>
      </c>
      <c r="G46" s="77">
        <f t="shared" ref="G46" si="63">G45/G44</f>
        <v>1</v>
      </c>
      <c r="H46" s="77"/>
      <c r="I46" s="77"/>
      <c r="J46" s="77">
        <f t="shared" ref="J46" si="64">J45/J44</f>
        <v>1</v>
      </c>
      <c r="K46" s="77"/>
      <c r="L46" s="141"/>
      <c r="M46" s="189">
        <f>M45/M44</f>
        <v>0.85416666666666663</v>
      </c>
      <c r="N46" s="152">
        <f t="shared" ref="N46" si="65">N45/N44</f>
        <v>1</v>
      </c>
      <c r="O46" s="77"/>
      <c r="P46" s="77"/>
      <c r="Q46" s="77"/>
      <c r="R46" s="77"/>
      <c r="S46" s="77"/>
      <c r="T46" s="77"/>
      <c r="U46" s="77">
        <f t="shared" ref="U46:V46" si="66">U45/U44</f>
        <v>1</v>
      </c>
      <c r="V46" s="77">
        <f t="shared" si="66"/>
        <v>0.4</v>
      </c>
      <c r="W46" s="115"/>
      <c r="X46" s="200">
        <f>X45/X44</f>
        <v>0.76923076923076927</v>
      </c>
      <c r="Y46" s="204"/>
    </row>
    <row r="47" spans="1:35" s="71" customFormat="1" ht="27.75" customHeight="1" thickBot="1">
      <c r="A47" s="314"/>
      <c r="B47" s="100" t="s">
        <v>64</v>
      </c>
      <c r="C47" s="104"/>
      <c r="D47" s="105">
        <v>3</v>
      </c>
      <c r="E47" s="105"/>
      <c r="F47" s="105">
        <v>12</v>
      </c>
      <c r="G47" s="105">
        <v>25</v>
      </c>
      <c r="H47" s="105"/>
      <c r="I47" s="105"/>
      <c r="J47" s="105">
        <v>10</v>
      </c>
      <c r="K47" s="105"/>
      <c r="L47" s="144"/>
      <c r="M47" s="188">
        <f>C47+D47+E47+F47+G47+H47+I47+J47+K47+L47</f>
        <v>50</v>
      </c>
      <c r="N47" s="156">
        <v>15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1</v>
      </c>
      <c r="V47" s="116">
        <v>8</v>
      </c>
      <c r="W47" s="117"/>
      <c r="X47" s="199">
        <f>N47+O47+P47+Q47+R47+S47+T47+U47+V47+W47</f>
        <v>24</v>
      </c>
      <c r="Y47" s="204">
        <f t="shared" ref="Y47" si="67">M47+X47</f>
        <v>74</v>
      </c>
      <c r="Z47" s="48">
        <f>Y47-Y44</f>
        <v>0</v>
      </c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20.25" customHeight="1">
      <c r="A48" s="312" t="s">
        <v>39</v>
      </c>
      <c r="B48" s="98" t="s">
        <v>62</v>
      </c>
      <c r="C48" s="65"/>
      <c r="D48" s="66">
        <v>8</v>
      </c>
      <c r="E48" s="66"/>
      <c r="F48" s="66">
        <v>17</v>
      </c>
      <c r="G48" s="66">
        <v>25</v>
      </c>
      <c r="H48" s="213">
        <v>0</v>
      </c>
      <c r="I48" s="62"/>
      <c r="J48" s="62">
        <v>0</v>
      </c>
      <c r="K48" s="62"/>
      <c r="L48" s="139"/>
      <c r="M48" s="188">
        <f>C48+D48+E48+F48+G48+H48+I48+J48+K48+L48</f>
        <v>50</v>
      </c>
      <c r="N48" s="181">
        <v>10</v>
      </c>
      <c r="O48" s="107"/>
      <c r="P48" s="107">
        <v>0</v>
      </c>
      <c r="Q48" s="107">
        <v>0</v>
      </c>
      <c r="R48" s="107">
        <v>0</v>
      </c>
      <c r="S48" s="96">
        <v>3</v>
      </c>
      <c r="T48" s="96">
        <v>0</v>
      </c>
      <c r="U48" s="109">
        <v>3</v>
      </c>
      <c r="V48" s="118"/>
      <c r="W48" s="119"/>
      <c r="X48" s="199">
        <f>N48+O48+P48+Q48+R48+S48+T48+U48+V48+W48</f>
        <v>16</v>
      </c>
      <c r="Y48" s="204">
        <f>M48+X48</f>
        <v>66</v>
      </c>
    </row>
    <row r="49" spans="1:35" ht="21.75" customHeight="1">
      <c r="A49" s="313"/>
      <c r="B49" s="99" t="s">
        <v>77</v>
      </c>
      <c r="C49" s="59"/>
      <c r="D49" s="57">
        <v>2</v>
      </c>
      <c r="E49" s="57"/>
      <c r="F49" s="57">
        <v>18</v>
      </c>
      <c r="G49" s="57">
        <v>9</v>
      </c>
      <c r="H49" s="57">
        <v>1</v>
      </c>
      <c r="I49" s="57"/>
      <c r="J49" s="57"/>
      <c r="K49" s="57"/>
      <c r="L49" s="140"/>
      <c r="M49" s="188">
        <f>C49+D49+E49+F49+G49+H49+I49+J49+K49+L49</f>
        <v>30</v>
      </c>
      <c r="N49" s="177">
        <v>10</v>
      </c>
      <c r="O49" s="57"/>
      <c r="P49" s="57"/>
      <c r="Q49" s="57"/>
      <c r="R49" s="57"/>
      <c r="S49" s="57">
        <v>1</v>
      </c>
      <c r="T49" s="57"/>
      <c r="U49" s="57">
        <v>2</v>
      </c>
      <c r="V49" s="114"/>
      <c r="W49" s="115"/>
      <c r="X49" s="199">
        <f>N49+O49+P49+Q49+R49+S49+T49+U49+V49+W49</f>
        <v>13</v>
      </c>
      <c r="Y49" s="204">
        <f t="shared" ref="Y49" si="68">M49+X49</f>
        <v>43</v>
      </c>
    </row>
    <row r="50" spans="1:35" ht="27.75" customHeight="1">
      <c r="A50" s="313"/>
      <c r="B50" s="99" t="s">
        <v>71</v>
      </c>
      <c r="C50" s="76"/>
      <c r="D50" s="77">
        <f t="shared" ref="D50" si="69">D49/D48</f>
        <v>0.25</v>
      </c>
      <c r="E50" s="77"/>
      <c r="F50" s="77">
        <f t="shared" ref="F50" si="70">F49/F48</f>
        <v>1.0588235294117647</v>
      </c>
      <c r="G50" s="77">
        <f t="shared" ref="G50" si="71">G49/G48</f>
        <v>0.36</v>
      </c>
      <c r="H50" s="77"/>
      <c r="I50" s="77"/>
      <c r="J50" s="77"/>
      <c r="K50" s="77"/>
      <c r="L50" s="141"/>
      <c r="M50" s="189">
        <f>M49/M48</f>
        <v>0.6</v>
      </c>
      <c r="N50" s="152">
        <f t="shared" ref="N50" si="72">N49/N48</f>
        <v>1</v>
      </c>
      <c r="O50" s="77"/>
      <c r="P50" s="77"/>
      <c r="Q50" s="77"/>
      <c r="R50" s="77"/>
      <c r="S50" s="77">
        <f t="shared" ref="S50" si="73">S49/S48</f>
        <v>0.33333333333333331</v>
      </c>
      <c r="T50" s="77"/>
      <c r="U50" s="77">
        <f>U49/U48</f>
        <v>0.66666666666666663</v>
      </c>
      <c r="V50" s="114"/>
      <c r="W50" s="115"/>
      <c r="X50" s="200">
        <f>X49/X48</f>
        <v>0.8125</v>
      </c>
      <c r="Y50" s="204"/>
    </row>
    <row r="51" spans="1:35" s="71" customFormat="1" ht="23.25" customHeight="1" thickBot="1">
      <c r="A51" s="314"/>
      <c r="B51" s="100" t="s">
        <v>64</v>
      </c>
      <c r="C51" s="69"/>
      <c r="D51" s="70">
        <v>8</v>
      </c>
      <c r="E51" s="70"/>
      <c r="F51" s="70">
        <v>20</v>
      </c>
      <c r="G51" s="70">
        <v>20</v>
      </c>
      <c r="H51" s="70">
        <v>1</v>
      </c>
      <c r="I51" s="70"/>
      <c r="J51" s="70"/>
      <c r="K51" s="70"/>
      <c r="L51" s="142"/>
      <c r="M51" s="188">
        <f>C51+D51+E51+F51+G51+H51+I51+J51+K51+L51</f>
        <v>49</v>
      </c>
      <c r="N51" s="180">
        <v>10</v>
      </c>
      <c r="O51" s="105"/>
      <c r="P51" s="105"/>
      <c r="Q51" s="105"/>
      <c r="R51" s="105">
        <v>0</v>
      </c>
      <c r="S51" s="105">
        <v>3</v>
      </c>
      <c r="T51" s="105">
        <v>0</v>
      </c>
      <c r="U51" s="105">
        <v>3</v>
      </c>
      <c r="V51" s="120"/>
      <c r="W51" s="121"/>
      <c r="X51" s="199">
        <f>N51+O51+P51+Q51+R51+S51+T51+U51+V51+W51</f>
        <v>16</v>
      </c>
      <c r="Y51" s="204">
        <f t="shared" ref="Y51" si="74">M51+X51</f>
        <v>65</v>
      </c>
      <c r="Z51" s="48">
        <f>Y51-Y48</f>
        <v>-1</v>
      </c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7.75" customHeight="1">
      <c r="A52" s="312" t="s">
        <v>40</v>
      </c>
      <c r="B52" s="98" t="s">
        <v>62</v>
      </c>
      <c r="C52" s="106"/>
      <c r="D52" s="107">
        <v>7</v>
      </c>
      <c r="E52" s="107"/>
      <c r="F52" s="107">
        <v>28</v>
      </c>
      <c r="G52" s="107">
        <v>30</v>
      </c>
      <c r="H52" s="96"/>
      <c r="I52" s="96"/>
      <c r="J52" s="96"/>
      <c r="K52" s="96"/>
      <c r="L52" s="143">
        <v>20</v>
      </c>
      <c r="M52" s="188">
        <f>C52+D52+E52+F52+G52+H52+I52+J52+K52+L52</f>
        <v>85</v>
      </c>
      <c r="N52" s="179"/>
      <c r="O52" s="66">
        <v>0</v>
      </c>
      <c r="P52" s="66">
        <v>0</v>
      </c>
      <c r="Q52" s="66">
        <v>0</v>
      </c>
      <c r="R52" s="66">
        <v>0</v>
      </c>
      <c r="S52" s="62">
        <v>0</v>
      </c>
      <c r="T52" s="62">
        <v>0</v>
      </c>
      <c r="U52" s="62">
        <v>1</v>
      </c>
      <c r="V52" s="122"/>
      <c r="W52" s="124">
        <v>10</v>
      </c>
      <c r="X52" s="199">
        <f>N52+O52+P52+Q52+R52+S52+T52+U52+V52+W52</f>
        <v>11</v>
      </c>
      <c r="Y52" s="204">
        <f>M52+X52</f>
        <v>96</v>
      </c>
    </row>
    <row r="53" spans="1:35" ht="27.75" customHeight="1">
      <c r="A53" s="313"/>
      <c r="B53" s="99" t="s">
        <v>77</v>
      </c>
      <c r="C53" s="59"/>
      <c r="D53" s="57">
        <v>6</v>
      </c>
      <c r="E53" s="57"/>
      <c r="F53" s="57">
        <v>19</v>
      </c>
      <c r="G53" s="57">
        <v>30</v>
      </c>
      <c r="H53" s="57"/>
      <c r="I53" s="57"/>
      <c r="J53" s="57"/>
      <c r="K53" s="57"/>
      <c r="L53" s="140">
        <v>4</v>
      </c>
      <c r="M53" s="188">
        <f>C53+D53+E53+F53+G53+H53+I53+J53+K53+L53</f>
        <v>59</v>
      </c>
      <c r="N53" s="177"/>
      <c r="O53" s="57"/>
      <c r="P53" s="57"/>
      <c r="Q53" s="57"/>
      <c r="R53" s="57"/>
      <c r="S53" s="57"/>
      <c r="T53" s="57"/>
      <c r="U53" s="57">
        <v>1</v>
      </c>
      <c r="V53" s="114"/>
      <c r="W53" s="135">
        <v>10</v>
      </c>
      <c r="X53" s="199">
        <f>N53+O53+P53+Q53+R53+S53+T53+U53+V53+W53</f>
        <v>11</v>
      </c>
      <c r="Y53" s="204">
        <f t="shared" ref="Y53" si="75">M53+X53</f>
        <v>70</v>
      </c>
    </row>
    <row r="54" spans="1:35" ht="27.75" customHeight="1">
      <c r="A54" s="313"/>
      <c r="B54" s="99" t="s">
        <v>71</v>
      </c>
      <c r="C54" s="76"/>
      <c r="D54" s="77">
        <f t="shared" ref="D54" si="76">D53/D52</f>
        <v>0.8571428571428571</v>
      </c>
      <c r="E54" s="77"/>
      <c r="F54" s="77">
        <f t="shared" ref="F54" si="77">F53/F52</f>
        <v>0.6785714285714286</v>
      </c>
      <c r="G54" s="77">
        <f t="shared" ref="G54:L54" si="78">G53/G52</f>
        <v>1</v>
      </c>
      <c r="H54" s="77"/>
      <c r="I54" s="77"/>
      <c r="J54" s="77"/>
      <c r="K54" s="77"/>
      <c r="L54" s="141">
        <f t="shared" si="78"/>
        <v>0.2</v>
      </c>
      <c r="M54" s="189">
        <f>M53/M52</f>
        <v>0.69411764705882351</v>
      </c>
      <c r="N54" s="152"/>
      <c r="O54" s="77"/>
      <c r="P54" s="77"/>
      <c r="Q54" s="77"/>
      <c r="R54" s="77"/>
      <c r="S54" s="77"/>
      <c r="T54" s="77"/>
      <c r="U54" s="77">
        <f>U53/U52</f>
        <v>1</v>
      </c>
      <c r="V54" s="77"/>
      <c r="W54" s="77">
        <f t="shared" ref="W54" si="79">W53/W52</f>
        <v>1</v>
      </c>
      <c r="X54" s="200">
        <f>X53/X52</f>
        <v>1</v>
      </c>
      <c r="Y54" s="204"/>
    </row>
    <row r="55" spans="1:35" s="71" customFormat="1" ht="27.75" customHeight="1" thickBot="1">
      <c r="A55" s="314"/>
      <c r="B55" s="100" t="s">
        <v>64</v>
      </c>
      <c r="C55" s="104"/>
      <c r="D55" s="105">
        <v>7</v>
      </c>
      <c r="E55" s="105"/>
      <c r="F55" s="105">
        <v>28</v>
      </c>
      <c r="G55" s="105">
        <v>35</v>
      </c>
      <c r="H55" s="105"/>
      <c r="I55" s="105"/>
      <c r="J55" s="105"/>
      <c r="K55" s="105"/>
      <c r="L55" s="144">
        <v>10</v>
      </c>
      <c r="M55" s="188">
        <f>C55+D55+E55+F55+G55+H55+I55+J55+K55+L55</f>
        <v>80</v>
      </c>
      <c r="N55" s="156"/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v>1</v>
      </c>
      <c r="V55" s="116"/>
      <c r="W55" s="158">
        <v>10</v>
      </c>
      <c r="X55" s="199">
        <f>N55+O55+P55+Q55+R55+S55+T55+U55+V55+W55</f>
        <v>11</v>
      </c>
      <c r="Y55" s="204">
        <f t="shared" ref="Y55" si="80">M55+X55</f>
        <v>91</v>
      </c>
      <c r="Z55" s="48">
        <f>Y55-Y52</f>
        <v>-5</v>
      </c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25.5" customHeight="1">
      <c r="A56" s="312" t="s">
        <v>41</v>
      </c>
      <c r="B56" s="98" t="s">
        <v>62</v>
      </c>
      <c r="C56" s="65"/>
      <c r="D56" s="66">
        <v>8</v>
      </c>
      <c r="E56" s="66"/>
      <c r="F56" s="66">
        <v>15</v>
      </c>
      <c r="G56" s="66">
        <v>25</v>
      </c>
      <c r="H56" s="62"/>
      <c r="I56" s="62"/>
      <c r="J56" s="62">
        <v>15</v>
      </c>
      <c r="K56" s="62"/>
      <c r="L56" s="139"/>
      <c r="M56" s="188">
        <f>C56+D56+E56+F56+G56+H56+I56+J56+K56+L56</f>
        <v>63</v>
      </c>
      <c r="N56" s="181">
        <v>20</v>
      </c>
      <c r="O56" s="107">
        <v>0</v>
      </c>
      <c r="P56" s="107">
        <v>0</v>
      </c>
      <c r="Q56" s="107">
        <v>0</v>
      </c>
      <c r="R56" s="107">
        <v>0</v>
      </c>
      <c r="S56" s="96">
        <v>0</v>
      </c>
      <c r="T56" s="96">
        <v>0</v>
      </c>
      <c r="U56" s="96">
        <v>1</v>
      </c>
      <c r="V56" s="118"/>
      <c r="W56" s="119"/>
      <c r="X56" s="199">
        <f>N56+O56+P56+Q56+R56+S56+T56+U56+V56+W56</f>
        <v>21</v>
      </c>
      <c r="Y56" s="204">
        <f>M56+X56</f>
        <v>84</v>
      </c>
    </row>
    <row r="57" spans="1:35" ht="25.5" customHeight="1">
      <c r="A57" s="313"/>
      <c r="B57" s="99" t="s">
        <v>77</v>
      </c>
      <c r="C57" s="59"/>
      <c r="D57" s="57">
        <v>1</v>
      </c>
      <c r="E57" s="57"/>
      <c r="F57" s="57">
        <v>11</v>
      </c>
      <c r="G57" s="57">
        <v>24</v>
      </c>
      <c r="H57" s="57"/>
      <c r="I57" s="57"/>
      <c r="J57" s="57">
        <v>15</v>
      </c>
      <c r="K57" s="57"/>
      <c r="L57" s="140"/>
      <c r="M57" s="188">
        <f>C57+D57+E57+F57+G57+H57+I57+J57+K57+L57</f>
        <v>51</v>
      </c>
      <c r="N57" s="177">
        <v>19</v>
      </c>
      <c r="O57" s="57"/>
      <c r="P57" s="57"/>
      <c r="Q57" s="57"/>
      <c r="R57" s="57"/>
      <c r="S57" s="57"/>
      <c r="T57" s="57"/>
      <c r="U57" s="57">
        <v>1</v>
      </c>
      <c r="V57" s="114"/>
      <c r="W57" s="115"/>
      <c r="X57" s="199">
        <f>N57+O57+P57+Q57+R57+S57+T57+U57+V57+W57</f>
        <v>20</v>
      </c>
      <c r="Y57" s="204">
        <f t="shared" ref="Y57" si="81">M57+X57</f>
        <v>71</v>
      </c>
    </row>
    <row r="58" spans="1:35" ht="26.25" customHeight="1">
      <c r="A58" s="313"/>
      <c r="B58" s="99" t="s">
        <v>71</v>
      </c>
      <c r="C58" s="76"/>
      <c r="D58" s="77">
        <f t="shared" ref="D58" si="82">D57/D56</f>
        <v>0.125</v>
      </c>
      <c r="E58" s="77"/>
      <c r="F58" s="77">
        <f t="shared" ref="F58" si="83">F57/F56</f>
        <v>0.73333333333333328</v>
      </c>
      <c r="G58" s="77">
        <f t="shared" ref="G58" si="84">G57/G56</f>
        <v>0.96</v>
      </c>
      <c r="H58" s="77"/>
      <c r="I58" s="77"/>
      <c r="J58" s="77">
        <f t="shared" ref="J58" si="85">J57/J56</f>
        <v>1</v>
      </c>
      <c r="K58" s="77"/>
      <c r="L58" s="141"/>
      <c r="M58" s="189">
        <f>M57/M56</f>
        <v>0.80952380952380953</v>
      </c>
      <c r="N58" s="152">
        <f t="shared" ref="N58" si="86">N57/N56</f>
        <v>0.95</v>
      </c>
      <c r="O58" s="77"/>
      <c r="P58" s="77"/>
      <c r="Q58" s="77"/>
      <c r="R58" s="77"/>
      <c r="S58" s="77"/>
      <c r="T58" s="77"/>
      <c r="U58" s="77">
        <f>U57/U56</f>
        <v>1</v>
      </c>
      <c r="V58" s="114"/>
      <c r="W58" s="115"/>
      <c r="X58" s="200">
        <f>X57/X56</f>
        <v>0.95238095238095233</v>
      </c>
      <c r="Y58" s="204"/>
    </row>
    <row r="59" spans="1:35" s="71" customFormat="1" ht="24.75" customHeight="1" thickBot="1">
      <c r="A59" s="314"/>
      <c r="B59" s="100" t="s">
        <v>64</v>
      </c>
      <c r="C59" s="69"/>
      <c r="D59" s="70">
        <v>8</v>
      </c>
      <c r="E59" s="70"/>
      <c r="F59" s="70">
        <v>15</v>
      </c>
      <c r="G59" s="70">
        <v>30</v>
      </c>
      <c r="H59" s="70"/>
      <c r="I59" s="70"/>
      <c r="J59" s="70">
        <v>15</v>
      </c>
      <c r="K59" s="70"/>
      <c r="L59" s="142"/>
      <c r="M59" s="188">
        <f>C59+D59+E59+F59+G59+H59+I59+J59+K59+L59</f>
        <v>68</v>
      </c>
      <c r="N59" s="180">
        <v>20</v>
      </c>
      <c r="O59" s="105"/>
      <c r="P59" s="105"/>
      <c r="Q59" s="105"/>
      <c r="R59" s="105">
        <v>0</v>
      </c>
      <c r="S59" s="105">
        <v>0</v>
      </c>
      <c r="T59" s="105">
        <v>0</v>
      </c>
      <c r="U59" s="105">
        <v>1</v>
      </c>
      <c r="V59" s="120"/>
      <c r="W59" s="121"/>
      <c r="X59" s="199">
        <f>N59+O59+P59+Q59+R59+S59+T59+U59+V59+W59</f>
        <v>21</v>
      </c>
      <c r="Y59" s="204">
        <f t="shared" ref="Y59" si="87">M59+X59</f>
        <v>89</v>
      </c>
      <c r="Z59" s="48">
        <f>Y59-Y56</f>
        <v>5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27.75" customHeight="1">
      <c r="A60" s="312" t="s">
        <v>42</v>
      </c>
      <c r="B60" s="98" t="s">
        <v>62</v>
      </c>
      <c r="C60" s="106"/>
      <c r="D60" s="107">
        <v>4</v>
      </c>
      <c r="E60" s="107"/>
      <c r="F60" s="107">
        <v>32</v>
      </c>
      <c r="G60" s="107">
        <v>5</v>
      </c>
      <c r="H60" s="96"/>
      <c r="I60" s="96"/>
      <c r="J60" s="96">
        <v>0</v>
      </c>
      <c r="K60" s="96"/>
      <c r="L60" s="143"/>
      <c r="M60" s="188">
        <f>C60+D60+E60+F60+G60+H60+I60+J60+K60+L60</f>
        <v>41</v>
      </c>
      <c r="N60" s="179">
        <v>10</v>
      </c>
      <c r="O60" s="66">
        <v>0</v>
      </c>
      <c r="P60" s="66">
        <v>0</v>
      </c>
      <c r="Q60" s="66">
        <v>0</v>
      </c>
      <c r="R60" s="66">
        <v>0</v>
      </c>
      <c r="S60" s="62">
        <v>0</v>
      </c>
      <c r="T60" s="62">
        <v>0</v>
      </c>
      <c r="U60" s="62">
        <v>1</v>
      </c>
      <c r="V60" s="122"/>
      <c r="W60" s="113"/>
      <c r="X60" s="199">
        <f>N60+O60+P60+Q60+R60+S60+T60+U60+V60+W60</f>
        <v>11</v>
      </c>
      <c r="Y60" s="204">
        <f>M60+X60</f>
        <v>52</v>
      </c>
    </row>
    <row r="61" spans="1:35" ht="27.75" customHeight="1">
      <c r="A61" s="313"/>
      <c r="B61" s="99" t="s">
        <v>77</v>
      </c>
      <c r="C61" s="59"/>
      <c r="D61" s="57">
        <v>0</v>
      </c>
      <c r="E61" s="57"/>
      <c r="F61" s="57">
        <v>30</v>
      </c>
      <c r="G61" s="57">
        <v>2</v>
      </c>
      <c r="H61" s="57"/>
      <c r="I61" s="57"/>
      <c r="J61" s="57"/>
      <c r="K61" s="57"/>
      <c r="L61" s="140"/>
      <c r="M61" s="188">
        <f>C61+D61+E61+F61+G61+H61+I61+J61+K61+L61</f>
        <v>32</v>
      </c>
      <c r="N61" s="177">
        <v>8</v>
      </c>
      <c r="O61" s="57"/>
      <c r="P61" s="57"/>
      <c r="Q61" s="57"/>
      <c r="R61" s="57"/>
      <c r="S61" s="57"/>
      <c r="T61" s="57"/>
      <c r="U61" s="57">
        <v>1</v>
      </c>
      <c r="V61" s="114"/>
      <c r="W61" s="115"/>
      <c r="X61" s="199">
        <f>N61+O61+P61+Q61+R61+S61+T61+U61+V61+W61</f>
        <v>9</v>
      </c>
      <c r="Y61" s="204">
        <f t="shared" ref="Y61" si="88">M61+X61</f>
        <v>41</v>
      </c>
    </row>
    <row r="62" spans="1:35" ht="27.75" customHeight="1">
      <c r="A62" s="313"/>
      <c r="B62" s="99" t="s">
        <v>71</v>
      </c>
      <c r="C62" s="76"/>
      <c r="D62" s="77">
        <f t="shared" ref="D62" si="89">D61/D60</f>
        <v>0</v>
      </c>
      <c r="E62" s="77"/>
      <c r="F62" s="77">
        <f t="shared" ref="F62" si="90">F61/F60</f>
        <v>0.9375</v>
      </c>
      <c r="G62" s="77">
        <f t="shared" ref="G62" si="91">G61/G60</f>
        <v>0.4</v>
      </c>
      <c r="H62" s="77"/>
      <c r="I62" s="77"/>
      <c r="J62" s="77"/>
      <c r="K62" s="77"/>
      <c r="L62" s="141"/>
      <c r="M62" s="189">
        <f>M61/M60</f>
        <v>0.78048780487804881</v>
      </c>
      <c r="N62" s="152">
        <f t="shared" ref="N62" si="92">N61/N60</f>
        <v>0.8</v>
      </c>
      <c r="O62" s="77"/>
      <c r="P62" s="77"/>
      <c r="Q62" s="77"/>
      <c r="R62" s="77"/>
      <c r="S62" s="77"/>
      <c r="T62" s="77"/>
      <c r="U62" s="77">
        <f>U61/U60</f>
        <v>1</v>
      </c>
      <c r="V62" s="114"/>
      <c r="W62" s="115"/>
      <c r="X62" s="200">
        <f>X61/X60</f>
        <v>0.81818181818181823</v>
      </c>
      <c r="Y62" s="204"/>
    </row>
    <row r="63" spans="1:35" s="71" customFormat="1" ht="27.75" customHeight="1" thickBot="1">
      <c r="A63" s="314"/>
      <c r="B63" s="100" t="s">
        <v>64</v>
      </c>
      <c r="C63" s="104"/>
      <c r="D63" s="105">
        <v>1</v>
      </c>
      <c r="E63" s="105"/>
      <c r="F63" s="105">
        <v>32</v>
      </c>
      <c r="G63" s="105">
        <v>5</v>
      </c>
      <c r="H63" s="105"/>
      <c r="I63" s="105"/>
      <c r="J63" s="105"/>
      <c r="K63" s="105"/>
      <c r="L63" s="144"/>
      <c r="M63" s="188">
        <f>C63+D63+E63+F63+G63+H63+I63+J63+K63+L63</f>
        <v>38</v>
      </c>
      <c r="N63" s="156">
        <v>10</v>
      </c>
      <c r="O63" s="70"/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1</v>
      </c>
      <c r="V63" s="116"/>
      <c r="W63" s="117"/>
      <c r="X63" s="199">
        <f>N63+O63+P63+Q63+R63+S63+T63+U63+V63+W63</f>
        <v>11</v>
      </c>
      <c r="Y63" s="204">
        <f t="shared" ref="Y63" si="93">M63+X63</f>
        <v>49</v>
      </c>
      <c r="Z63" s="48">
        <f>Y63-Y60</f>
        <v>-3</v>
      </c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27.75" customHeight="1">
      <c r="A64" s="312" t="s">
        <v>43</v>
      </c>
      <c r="B64" s="98" t="s">
        <v>62</v>
      </c>
      <c r="C64" s="65"/>
      <c r="D64" s="66">
        <v>8</v>
      </c>
      <c r="E64" s="66"/>
      <c r="F64" s="66">
        <v>32</v>
      </c>
      <c r="G64" s="66">
        <v>28</v>
      </c>
      <c r="H64" s="62"/>
      <c r="I64" s="62">
        <v>25</v>
      </c>
      <c r="J64" s="213">
        <v>0</v>
      </c>
      <c r="K64" s="62"/>
      <c r="L64" s="139"/>
      <c r="M64" s="188">
        <f>C64+D64+E64+F64+G64+H64+I64+J64+K64+L64</f>
        <v>93</v>
      </c>
      <c r="N64" s="181">
        <v>30</v>
      </c>
      <c r="O64" s="107">
        <v>0</v>
      </c>
      <c r="P64" s="107">
        <v>0</v>
      </c>
      <c r="Q64" s="107">
        <v>0</v>
      </c>
      <c r="R64" s="107">
        <v>0</v>
      </c>
      <c r="S64" s="96">
        <v>0</v>
      </c>
      <c r="T64" s="96">
        <v>0</v>
      </c>
      <c r="U64" s="109">
        <v>7</v>
      </c>
      <c r="V64" s="123">
        <v>10</v>
      </c>
      <c r="W64" s="119"/>
      <c r="X64" s="199">
        <f>N64+O64+P64+Q64+R64+S64+T64+U64+V64+W64</f>
        <v>47</v>
      </c>
      <c r="Y64" s="204">
        <f>M64+X64</f>
        <v>140</v>
      </c>
    </row>
    <row r="65" spans="1:35" ht="27.75" customHeight="1">
      <c r="A65" s="313"/>
      <c r="B65" s="99" t="s">
        <v>77</v>
      </c>
      <c r="C65" s="59"/>
      <c r="D65" s="57"/>
      <c r="E65" s="57"/>
      <c r="F65" s="57">
        <v>20</v>
      </c>
      <c r="G65" s="57">
        <v>10</v>
      </c>
      <c r="H65" s="57"/>
      <c r="I65" s="57">
        <v>25</v>
      </c>
      <c r="J65" s="57">
        <v>1</v>
      </c>
      <c r="K65" s="57"/>
      <c r="L65" s="140"/>
      <c r="M65" s="188">
        <f>C65+D65+E65+F65+G65+H65+I65+J65+K65+L65</f>
        <v>56</v>
      </c>
      <c r="N65" s="177">
        <v>29</v>
      </c>
      <c r="O65" s="57"/>
      <c r="P65" s="57"/>
      <c r="Q65" s="57"/>
      <c r="R65" s="57"/>
      <c r="S65" s="57"/>
      <c r="T65" s="57"/>
      <c r="U65" s="57">
        <v>5</v>
      </c>
      <c r="V65" s="145">
        <v>4</v>
      </c>
      <c r="W65" s="115"/>
      <c r="X65" s="199">
        <f>N65+O65+P65+Q65+R65+S65+T65+U65+V65+W65</f>
        <v>38</v>
      </c>
      <c r="Y65" s="204">
        <f t="shared" ref="Y65" si="94">M65+X65</f>
        <v>94</v>
      </c>
    </row>
    <row r="66" spans="1:35" ht="27.75" customHeight="1">
      <c r="A66" s="313"/>
      <c r="B66" s="99" t="s">
        <v>71</v>
      </c>
      <c r="C66" s="76"/>
      <c r="D66" s="77">
        <f t="shared" ref="D66" si="95">D65/D64</f>
        <v>0</v>
      </c>
      <c r="E66" s="77"/>
      <c r="F66" s="77">
        <f t="shared" ref="F66" si="96">F65/F64</f>
        <v>0.625</v>
      </c>
      <c r="G66" s="77">
        <f t="shared" ref="G66" si="97">G65/G64</f>
        <v>0.35714285714285715</v>
      </c>
      <c r="H66" s="77"/>
      <c r="I66" s="77">
        <f t="shared" ref="I66" si="98">I65/I64</f>
        <v>1</v>
      </c>
      <c r="J66" s="77"/>
      <c r="K66" s="77"/>
      <c r="L66" s="141"/>
      <c r="M66" s="189">
        <f>M65/M64</f>
        <v>0.60215053763440862</v>
      </c>
      <c r="N66" s="152">
        <f t="shared" ref="N66" si="99">N65/N64</f>
        <v>0.96666666666666667</v>
      </c>
      <c r="O66" s="77"/>
      <c r="P66" s="77"/>
      <c r="Q66" s="77"/>
      <c r="R66" s="77"/>
      <c r="S66" s="77"/>
      <c r="T66" s="77"/>
      <c r="U66" s="77">
        <f t="shared" ref="U66:V66" si="100">U65/U64</f>
        <v>0.7142857142857143</v>
      </c>
      <c r="V66" s="77">
        <f t="shared" si="100"/>
        <v>0.4</v>
      </c>
      <c r="W66" s="115"/>
      <c r="X66" s="200">
        <f>X65/X64</f>
        <v>0.80851063829787229</v>
      </c>
      <c r="Y66" s="204"/>
    </row>
    <row r="67" spans="1:35" s="71" customFormat="1" ht="27.75" customHeight="1" thickBot="1">
      <c r="A67" s="314"/>
      <c r="B67" s="100" t="s">
        <v>64</v>
      </c>
      <c r="C67" s="69"/>
      <c r="D67" s="70">
        <v>5</v>
      </c>
      <c r="E67" s="70"/>
      <c r="F67" s="70">
        <v>30</v>
      </c>
      <c r="G67" s="70">
        <v>28</v>
      </c>
      <c r="H67" s="70"/>
      <c r="I67" s="70">
        <v>25</v>
      </c>
      <c r="J67" s="70">
        <v>1</v>
      </c>
      <c r="K67" s="70"/>
      <c r="L67" s="142"/>
      <c r="M67" s="188">
        <f>C67+D67+E67+F67+G67+H67+I67+J67+K67+L67</f>
        <v>89</v>
      </c>
      <c r="N67" s="180">
        <v>30</v>
      </c>
      <c r="O67" s="105"/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6</v>
      </c>
      <c r="V67" s="120">
        <v>10</v>
      </c>
      <c r="W67" s="121"/>
      <c r="X67" s="199">
        <f>N67+O67+P67+Q67+R67+S67+T67+U67+V67+W67</f>
        <v>46</v>
      </c>
      <c r="Y67" s="204">
        <f t="shared" ref="Y67" si="101">M67+X67</f>
        <v>135</v>
      </c>
      <c r="Z67" s="48">
        <f>Y67-Y64</f>
        <v>-5</v>
      </c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27.75" customHeight="1">
      <c r="A68" s="312" t="s">
        <v>44</v>
      </c>
      <c r="B68" s="98" t="s">
        <v>62</v>
      </c>
      <c r="C68" s="106"/>
      <c r="D68" s="107">
        <v>5</v>
      </c>
      <c r="E68" s="107"/>
      <c r="F68" s="107">
        <v>10</v>
      </c>
      <c r="G68" s="107">
        <v>25</v>
      </c>
      <c r="H68" s="96">
        <v>0</v>
      </c>
      <c r="I68" s="96">
        <v>0</v>
      </c>
      <c r="J68" s="215">
        <v>0</v>
      </c>
      <c r="K68" s="96"/>
      <c r="L68" s="143"/>
      <c r="M68" s="188">
        <f>C68+D68+E68+F68+G68+H68+I68+J68+K68+L68</f>
        <v>40</v>
      </c>
      <c r="N68" s="179">
        <v>5</v>
      </c>
      <c r="O68" s="66">
        <v>0</v>
      </c>
      <c r="P68" s="66">
        <v>0</v>
      </c>
      <c r="Q68" s="66">
        <v>0</v>
      </c>
      <c r="R68" s="66">
        <v>0</v>
      </c>
      <c r="S68" s="62">
        <v>0</v>
      </c>
      <c r="T68" s="62">
        <v>0</v>
      </c>
      <c r="U68" s="62">
        <v>1</v>
      </c>
      <c r="V68" s="122"/>
      <c r="W68" s="113"/>
      <c r="X68" s="199">
        <f>N68+O68+P68+Q68+R68+S68+T68+U68+V68+W68</f>
        <v>6</v>
      </c>
      <c r="Y68" s="204">
        <f>M68+X68</f>
        <v>46</v>
      </c>
    </row>
    <row r="69" spans="1:35" ht="27.75" customHeight="1">
      <c r="A69" s="313"/>
      <c r="B69" s="99" t="s">
        <v>77</v>
      </c>
      <c r="C69" s="59"/>
      <c r="D69" s="58">
        <v>0</v>
      </c>
      <c r="E69" s="57"/>
      <c r="F69" s="58">
        <v>9</v>
      </c>
      <c r="G69" s="57">
        <v>11</v>
      </c>
      <c r="H69" s="57"/>
      <c r="I69" s="57"/>
      <c r="J69" s="57">
        <v>3</v>
      </c>
      <c r="K69" s="57"/>
      <c r="L69" s="140"/>
      <c r="M69" s="188">
        <f>C69+D69+E69+F69+G69+H69+I69+J69+K69+L69</f>
        <v>23</v>
      </c>
      <c r="N69" s="177">
        <v>5</v>
      </c>
      <c r="O69" s="57"/>
      <c r="P69" s="57"/>
      <c r="Q69" s="57"/>
      <c r="R69" s="57"/>
      <c r="S69" s="57"/>
      <c r="T69" s="57"/>
      <c r="U69" s="58">
        <v>0</v>
      </c>
      <c r="V69" s="114"/>
      <c r="W69" s="115"/>
      <c r="X69" s="199">
        <f>N69+O69+P69+Q69+R69+S69+T69+U69+V69+W69</f>
        <v>5</v>
      </c>
      <c r="Y69" s="204">
        <f t="shared" ref="Y69" si="102">M69+X69</f>
        <v>28</v>
      </c>
    </row>
    <row r="70" spans="1:35" ht="27.75" customHeight="1">
      <c r="A70" s="313"/>
      <c r="B70" s="99" t="s">
        <v>71</v>
      </c>
      <c r="C70" s="76"/>
      <c r="D70" s="77">
        <f t="shared" ref="D70" si="103">D69/D68</f>
        <v>0</v>
      </c>
      <c r="E70" s="77"/>
      <c r="F70" s="77">
        <f t="shared" ref="F70" si="104">F69/F68</f>
        <v>0.9</v>
      </c>
      <c r="G70" s="77">
        <f t="shared" ref="G70" si="105">G69/G68</f>
        <v>0.44</v>
      </c>
      <c r="H70" s="77"/>
      <c r="I70" s="77"/>
      <c r="J70" s="77"/>
      <c r="K70" s="77"/>
      <c r="L70" s="141"/>
      <c r="M70" s="189">
        <f>M69/M68</f>
        <v>0.57499999999999996</v>
      </c>
      <c r="N70" s="152">
        <f t="shared" ref="N70" si="106">N69/N68</f>
        <v>1</v>
      </c>
      <c r="O70" s="77"/>
      <c r="P70" s="77"/>
      <c r="Q70" s="77"/>
      <c r="R70" s="77"/>
      <c r="S70" s="77"/>
      <c r="T70" s="77"/>
      <c r="U70" s="77">
        <f>U69/U68</f>
        <v>0</v>
      </c>
      <c r="V70" s="114"/>
      <c r="W70" s="115"/>
      <c r="X70" s="200">
        <f>X69/X68</f>
        <v>0.83333333333333337</v>
      </c>
      <c r="Y70" s="204"/>
    </row>
    <row r="71" spans="1:35" s="71" customFormat="1" ht="27.75" customHeight="1" thickBot="1">
      <c r="A71" s="314"/>
      <c r="B71" s="100" t="s">
        <v>64</v>
      </c>
      <c r="C71" s="104"/>
      <c r="D71" s="105">
        <v>3</v>
      </c>
      <c r="E71" s="105"/>
      <c r="F71" s="105">
        <v>11</v>
      </c>
      <c r="G71" s="105">
        <v>20</v>
      </c>
      <c r="H71" s="105">
        <v>0</v>
      </c>
      <c r="I71" s="105">
        <v>0</v>
      </c>
      <c r="J71" s="105">
        <v>3</v>
      </c>
      <c r="K71" s="105"/>
      <c r="L71" s="144"/>
      <c r="M71" s="190">
        <f>C71+D71+E71+F71+G71+H71+I71+J71+K71+L71</f>
        <v>37</v>
      </c>
      <c r="N71" s="156">
        <v>5</v>
      </c>
      <c r="O71" s="70"/>
      <c r="P71" s="70"/>
      <c r="Q71" s="70"/>
      <c r="R71" s="70"/>
      <c r="S71" s="70"/>
      <c r="T71" s="70"/>
      <c r="U71" s="70">
        <v>0</v>
      </c>
      <c r="V71" s="116"/>
      <c r="W71" s="117"/>
      <c r="X71" s="201">
        <f>N71+O71+P71+Q71+R71+S71+T71+U71+V71+W71</f>
        <v>5</v>
      </c>
      <c r="Y71" s="204">
        <f t="shared" ref="Y71" si="107">M71+X71</f>
        <v>42</v>
      </c>
      <c r="Z71" s="48">
        <f>Y71-Y68</f>
        <v>-4</v>
      </c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27.75" customHeight="1">
      <c r="A72" s="312" t="s">
        <v>66</v>
      </c>
      <c r="B72" s="98" t="s">
        <v>62</v>
      </c>
      <c r="C72" s="65"/>
      <c r="D72" s="66">
        <v>8</v>
      </c>
      <c r="E72" s="66"/>
      <c r="F72" s="66">
        <v>27</v>
      </c>
      <c r="G72" s="66">
        <v>30</v>
      </c>
      <c r="H72" s="62"/>
      <c r="I72" s="62">
        <v>0</v>
      </c>
      <c r="J72" s="213">
        <v>0</v>
      </c>
      <c r="K72" s="62"/>
      <c r="L72" s="139"/>
      <c r="M72" s="188">
        <f>C72+D72+E72+F72+G72+H72+I72+J72+K72+L72</f>
        <v>65</v>
      </c>
      <c r="N72" s="181">
        <v>10</v>
      </c>
      <c r="O72" s="107">
        <v>0</v>
      </c>
      <c r="P72" s="107">
        <v>0</v>
      </c>
      <c r="Q72" s="107">
        <v>0</v>
      </c>
      <c r="R72" s="107">
        <v>0</v>
      </c>
      <c r="S72" s="96">
        <v>0</v>
      </c>
      <c r="T72" s="96">
        <v>0</v>
      </c>
      <c r="U72" s="96">
        <v>1</v>
      </c>
      <c r="V72" s="118"/>
      <c r="W72" s="119"/>
      <c r="X72" s="199">
        <f>N72+O72+P72+Q72+R72+S72+T72+U72+V72+W72</f>
        <v>11</v>
      </c>
      <c r="Y72" s="204">
        <f>M72+X72</f>
        <v>76</v>
      </c>
    </row>
    <row r="73" spans="1:35" ht="27.75" customHeight="1">
      <c r="A73" s="313"/>
      <c r="B73" s="99" t="s">
        <v>77</v>
      </c>
      <c r="C73" s="59"/>
      <c r="D73" s="57">
        <v>1</v>
      </c>
      <c r="E73" s="57"/>
      <c r="F73" s="57">
        <v>20</v>
      </c>
      <c r="G73" s="57">
        <v>25</v>
      </c>
      <c r="H73" s="57"/>
      <c r="I73" s="57"/>
      <c r="J73" s="57">
        <v>1</v>
      </c>
      <c r="K73" s="57"/>
      <c r="L73" s="140"/>
      <c r="M73" s="188">
        <f>C73+D73+E73+F73+G73+H73+I73+J73+K73+L73</f>
        <v>47</v>
      </c>
      <c r="N73" s="177">
        <v>10</v>
      </c>
      <c r="O73" s="57"/>
      <c r="P73" s="57"/>
      <c r="Q73" s="57"/>
      <c r="R73" s="57"/>
      <c r="S73" s="57"/>
      <c r="T73" s="57"/>
      <c r="U73" s="57">
        <v>0</v>
      </c>
      <c r="V73" s="114"/>
      <c r="W73" s="115"/>
      <c r="X73" s="199">
        <f>N73+O73+P73+Q73+R73+S73+T73+U73+V73+W73</f>
        <v>10</v>
      </c>
      <c r="Y73" s="204">
        <f t="shared" ref="Y73" si="108">M73+X73</f>
        <v>57</v>
      </c>
    </row>
    <row r="74" spans="1:35" ht="27.75" customHeight="1">
      <c r="A74" s="313"/>
      <c r="B74" s="99" t="s">
        <v>71</v>
      </c>
      <c r="C74" s="76"/>
      <c r="D74" s="77">
        <f t="shared" ref="D74" si="109">D73/D72</f>
        <v>0.125</v>
      </c>
      <c r="E74" s="77"/>
      <c r="F74" s="77">
        <f t="shared" ref="F74" si="110">F73/F72</f>
        <v>0.7407407407407407</v>
      </c>
      <c r="G74" s="77">
        <f t="shared" ref="G74" si="111">G73/G72</f>
        <v>0.83333333333333337</v>
      </c>
      <c r="H74" s="77"/>
      <c r="I74" s="77"/>
      <c r="J74" s="77"/>
      <c r="K74" s="77"/>
      <c r="L74" s="141"/>
      <c r="M74" s="189">
        <f>M73/M72</f>
        <v>0.72307692307692306</v>
      </c>
      <c r="N74" s="152">
        <f t="shared" ref="N74" si="112">N73/N72</f>
        <v>1</v>
      </c>
      <c r="O74" s="77"/>
      <c r="P74" s="77"/>
      <c r="Q74" s="77"/>
      <c r="R74" s="77"/>
      <c r="S74" s="77"/>
      <c r="T74" s="77"/>
      <c r="U74" s="77">
        <f>U73/U72</f>
        <v>0</v>
      </c>
      <c r="V74" s="114"/>
      <c r="W74" s="115"/>
      <c r="X74" s="200">
        <f>X73/X72</f>
        <v>0.90909090909090906</v>
      </c>
      <c r="Y74" s="204"/>
    </row>
    <row r="75" spans="1:35" s="71" customFormat="1" ht="27.75" customHeight="1" thickBot="1">
      <c r="A75" s="314"/>
      <c r="B75" s="100" t="s">
        <v>64</v>
      </c>
      <c r="C75" s="69"/>
      <c r="D75" s="70">
        <v>7</v>
      </c>
      <c r="E75" s="70"/>
      <c r="F75" s="70">
        <v>25</v>
      </c>
      <c r="G75" s="70">
        <v>30</v>
      </c>
      <c r="H75" s="70"/>
      <c r="I75" s="70">
        <v>0</v>
      </c>
      <c r="J75" s="70">
        <v>1</v>
      </c>
      <c r="K75" s="70"/>
      <c r="L75" s="142"/>
      <c r="M75" s="190">
        <f>C75+D75+E75+F75+G75+H75+I75+J75+K75+L75</f>
        <v>63</v>
      </c>
      <c r="N75" s="180">
        <v>10</v>
      </c>
      <c r="O75" s="105"/>
      <c r="P75" s="105"/>
      <c r="Q75" s="105"/>
      <c r="R75" s="105"/>
      <c r="S75" s="105"/>
      <c r="T75" s="105"/>
      <c r="U75" s="105">
        <v>0</v>
      </c>
      <c r="V75" s="120"/>
      <c r="W75" s="121"/>
      <c r="X75" s="201">
        <f>N75+O75+P75+Q75+R75+S75+T75+U75+V75+W75</f>
        <v>10</v>
      </c>
      <c r="Y75" s="204">
        <f t="shared" ref="Y75" si="113">M75+X75</f>
        <v>73</v>
      </c>
      <c r="Z75" s="48">
        <f>Y75-Y72</f>
        <v>-3</v>
      </c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27.75" customHeight="1">
      <c r="A76" s="312" t="s">
        <v>45</v>
      </c>
      <c r="B76" s="98" t="s">
        <v>62</v>
      </c>
      <c r="C76" s="106"/>
      <c r="D76" s="107">
        <v>10</v>
      </c>
      <c r="E76" s="107"/>
      <c r="F76" s="107">
        <v>55</v>
      </c>
      <c r="G76" s="107">
        <v>55</v>
      </c>
      <c r="H76" s="215">
        <v>0</v>
      </c>
      <c r="I76" s="96"/>
      <c r="J76" s="96"/>
      <c r="K76" s="96"/>
      <c r="L76" s="143"/>
      <c r="M76" s="188">
        <f>C76+D76+E76+F76+G76+H76+I76+J76+K76+L76</f>
        <v>120</v>
      </c>
      <c r="N76" s="179">
        <v>20</v>
      </c>
      <c r="O76" s="66"/>
      <c r="P76" s="66"/>
      <c r="Q76" s="66"/>
      <c r="R76" s="66"/>
      <c r="S76" s="67">
        <v>10</v>
      </c>
      <c r="T76" s="62"/>
      <c r="U76" s="68">
        <v>1</v>
      </c>
      <c r="V76" s="112">
        <v>10</v>
      </c>
      <c r="W76" s="113"/>
      <c r="X76" s="199">
        <f>N76+O76+P76+Q76+R76+S76+T76+U76+V76+W76</f>
        <v>41</v>
      </c>
      <c r="Y76" s="204">
        <f>M76+X76</f>
        <v>161</v>
      </c>
    </row>
    <row r="77" spans="1:35" ht="27.75" customHeight="1">
      <c r="A77" s="313"/>
      <c r="B77" s="99" t="s">
        <v>77</v>
      </c>
      <c r="C77" s="59"/>
      <c r="D77" s="57">
        <v>3</v>
      </c>
      <c r="E77" s="57"/>
      <c r="F77" s="57">
        <v>47</v>
      </c>
      <c r="G77" s="57">
        <v>49</v>
      </c>
      <c r="H77" s="57">
        <v>7</v>
      </c>
      <c r="I77" s="57"/>
      <c r="J77" s="57"/>
      <c r="K77" s="57"/>
      <c r="L77" s="140"/>
      <c r="M77" s="188">
        <f>C77+D77+E77+F77+G77+H77+I77+J77+K77+L77</f>
        <v>106</v>
      </c>
      <c r="N77" s="177">
        <v>20</v>
      </c>
      <c r="O77" s="57"/>
      <c r="P77" s="57"/>
      <c r="Q77" s="57"/>
      <c r="R77" s="57"/>
      <c r="S77" s="57">
        <v>11</v>
      </c>
      <c r="T77" s="57"/>
      <c r="U77" s="57">
        <v>0</v>
      </c>
      <c r="V77" s="145">
        <v>2</v>
      </c>
      <c r="W77" s="115"/>
      <c r="X77" s="199">
        <f>N77+O77+P77+Q77+R77+S77+T77+U77+V77+W77</f>
        <v>33</v>
      </c>
      <c r="Y77" s="204">
        <f t="shared" ref="Y77" si="114">M77+X77</f>
        <v>139</v>
      </c>
    </row>
    <row r="78" spans="1:35" ht="27.75" customHeight="1">
      <c r="A78" s="313"/>
      <c r="B78" s="99" t="s">
        <v>71</v>
      </c>
      <c r="C78" s="76"/>
      <c r="D78" s="77">
        <f t="shared" ref="D78" si="115">D77/D76</f>
        <v>0.3</v>
      </c>
      <c r="E78" s="77"/>
      <c r="F78" s="77">
        <f t="shared" ref="F78" si="116">F77/F76</f>
        <v>0.8545454545454545</v>
      </c>
      <c r="G78" s="77">
        <f t="shared" ref="G78" si="117">G77/G76</f>
        <v>0.89090909090909087</v>
      </c>
      <c r="H78" s="77"/>
      <c r="I78" s="77"/>
      <c r="J78" s="77"/>
      <c r="K78" s="77"/>
      <c r="L78" s="141"/>
      <c r="M78" s="189">
        <f>M77/M76</f>
        <v>0.8833333333333333</v>
      </c>
      <c r="N78" s="152">
        <f t="shared" ref="N78" si="118">N77/N76</f>
        <v>1</v>
      </c>
      <c r="O78" s="77"/>
      <c r="P78" s="77"/>
      <c r="Q78" s="77"/>
      <c r="R78" s="77"/>
      <c r="S78" s="77">
        <f t="shared" ref="S78" si="119">S77/S76</f>
        <v>1.1000000000000001</v>
      </c>
      <c r="T78" s="77"/>
      <c r="U78" s="77">
        <f t="shared" ref="U78:V78" si="120">U77/U76</f>
        <v>0</v>
      </c>
      <c r="V78" s="77">
        <f t="shared" si="120"/>
        <v>0.2</v>
      </c>
      <c r="W78" s="115"/>
      <c r="X78" s="200">
        <f>X77/X76</f>
        <v>0.80487804878048785</v>
      </c>
      <c r="Y78" s="204"/>
    </row>
    <row r="79" spans="1:35" s="71" customFormat="1" ht="27.75" customHeight="1" thickBot="1">
      <c r="A79" s="314"/>
      <c r="B79" s="100" t="s">
        <v>64</v>
      </c>
      <c r="C79" s="104"/>
      <c r="D79" s="105">
        <v>10</v>
      </c>
      <c r="E79" s="105"/>
      <c r="F79" s="105">
        <v>55</v>
      </c>
      <c r="G79" s="105">
        <v>55</v>
      </c>
      <c r="H79" s="105">
        <v>7</v>
      </c>
      <c r="I79" s="105"/>
      <c r="J79" s="105"/>
      <c r="K79" s="105"/>
      <c r="L79" s="144"/>
      <c r="M79" s="190">
        <f>C79+D79+E79+F79+G79+H79+I79+J79+K79+L79</f>
        <v>127</v>
      </c>
      <c r="N79" s="156">
        <v>20</v>
      </c>
      <c r="O79" s="70"/>
      <c r="P79" s="70"/>
      <c r="Q79" s="70"/>
      <c r="R79" s="70"/>
      <c r="S79" s="70">
        <v>11</v>
      </c>
      <c r="T79" s="70"/>
      <c r="U79" s="70">
        <v>0</v>
      </c>
      <c r="V79" s="116">
        <v>10</v>
      </c>
      <c r="W79" s="117"/>
      <c r="X79" s="201">
        <f>N79+O79+P79+Q79+R79+S79+T79+U79+V79+W79</f>
        <v>41</v>
      </c>
      <c r="Y79" s="204">
        <f t="shared" ref="Y79" si="121">M79+X79</f>
        <v>168</v>
      </c>
      <c r="Z79" s="48">
        <f>Y79-Y76</f>
        <v>7</v>
      </c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27.75" customHeight="1">
      <c r="A80" s="312" t="s">
        <v>46</v>
      </c>
      <c r="B80" s="98" t="s">
        <v>62</v>
      </c>
      <c r="C80" s="65"/>
      <c r="D80" s="66">
        <v>10</v>
      </c>
      <c r="E80" s="66"/>
      <c r="F80" s="66">
        <v>40</v>
      </c>
      <c r="G80" s="66">
        <v>55</v>
      </c>
      <c r="H80" s="62"/>
      <c r="I80" s="62"/>
      <c r="J80" s="62"/>
      <c r="K80" s="62"/>
      <c r="L80" s="139">
        <v>100</v>
      </c>
      <c r="M80" s="188">
        <f>C80+D80+E80+F80+G80+H80+I80+J80+K80+L80</f>
        <v>205</v>
      </c>
      <c r="N80" s="181"/>
      <c r="O80" s="225">
        <v>0</v>
      </c>
      <c r="P80" s="107"/>
      <c r="Q80" s="107"/>
      <c r="R80" s="107"/>
      <c r="S80" s="111"/>
      <c r="T80" s="96"/>
      <c r="U80" s="96">
        <v>3</v>
      </c>
      <c r="V80" s="118"/>
      <c r="W80" s="125">
        <v>90</v>
      </c>
      <c r="X80" s="199">
        <f>N80+O80+P80+Q80+R80+S80+T80+U80+V80+W80</f>
        <v>93</v>
      </c>
      <c r="Y80" s="204">
        <f>M80+X80</f>
        <v>298</v>
      </c>
    </row>
    <row r="81" spans="1:35" ht="27.75" customHeight="1">
      <c r="A81" s="313"/>
      <c r="B81" s="99" t="s">
        <v>77</v>
      </c>
      <c r="C81" s="59"/>
      <c r="D81" s="57">
        <v>22</v>
      </c>
      <c r="E81" s="57"/>
      <c r="F81" s="57">
        <v>26</v>
      </c>
      <c r="G81" s="57">
        <v>5</v>
      </c>
      <c r="H81" s="57"/>
      <c r="I81" s="57"/>
      <c r="J81" s="57"/>
      <c r="K81" s="57"/>
      <c r="L81" s="140">
        <v>100</v>
      </c>
      <c r="M81" s="188">
        <f>C81+D81+E81+F81+G81+H81+I81+J81+K81+L81</f>
        <v>153</v>
      </c>
      <c r="N81" s="177"/>
      <c r="O81" s="57">
        <v>1</v>
      </c>
      <c r="P81" s="57"/>
      <c r="Q81" s="57"/>
      <c r="R81" s="57"/>
      <c r="S81" s="57"/>
      <c r="T81" s="57"/>
      <c r="U81" s="57">
        <v>3</v>
      </c>
      <c r="V81" s="114"/>
      <c r="W81" s="135">
        <v>90</v>
      </c>
      <c r="X81" s="199">
        <f>N81+O81+P81+Q81+R81+S81+T81+U81+V81+W81</f>
        <v>94</v>
      </c>
      <c r="Y81" s="204">
        <f t="shared" ref="Y81" si="122">M81+X81</f>
        <v>247</v>
      </c>
    </row>
    <row r="82" spans="1:35" ht="27.75" customHeight="1">
      <c r="A82" s="313"/>
      <c r="B82" s="99" t="s">
        <v>71</v>
      </c>
      <c r="C82" s="76"/>
      <c r="D82" s="77">
        <f t="shared" ref="D82" si="123">D81/D80</f>
        <v>2.2000000000000002</v>
      </c>
      <c r="E82" s="77"/>
      <c r="F82" s="77">
        <f t="shared" ref="F82" si="124">F81/F80</f>
        <v>0.65</v>
      </c>
      <c r="G82" s="77">
        <f t="shared" ref="G82:L82" si="125">G81/G80</f>
        <v>9.0909090909090912E-2</v>
      </c>
      <c r="H82" s="77"/>
      <c r="I82" s="77"/>
      <c r="J82" s="77"/>
      <c r="K82" s="77"/>
      <c r="L82" s="141">
        <f t="shared" si="125"/>
        <v>1</v>
      </c>
      <c r="M82" s="189">
        <f>M81/M80</f>
        <v>0.74634146341463414</v>
      </c>
      <c r="N82" s="152"/>
      <c r="O82" s="77"/>
      <c r="P82" s="77"/>
      <c r="Q82" s="77"/>
      <c r="R82" s="77"/>
      <c r="S82" s="77"/>
      <c r="T82" s="77"/>
      <c r="U82" s="77">
        <f t="shared" ref="U82:W82" si="126">U81/U80</f>
        <v>1</v>
      </c>
      <c r="V82" s="77"/>
      <c r="W82" s="77">
        <f t="shared" si="126"/>
        <v>1</v>
      </c>
      <c r="X82" s="200">
        <f>X81/X80</f>
        <v>1.010752688172043</v>
      </c>
      <c r="Y82" s="204"/>
    </row>
    <row r="83" spans="1:35" s="71" customFormat="1" ht="27.75" customHeight="1" thickBot="1">
      <c r="A83" s="314"/>
      <c r="B83" s="100" t="s">
        <v>64</v>
      </c>
      <c r="C83" s="69"/>
      <c r="D83" s="70">
        <v>22</v>
      </c>
      <c r="E83" s="70"/>
      <c r="F83" s="70">
        <v>40</v>
      </c>
      <c r="G83" s="70">
        <v>40</v>
      </c>
      <c r="H83" s="70"/>
      <c r="I83" s="70"/>
      <c r="J83" s="70"/>
      <c r="K83" s="70"/>
      <c r="L83" s="142">
        <v>110</v>
      </c>
      <c r="M83" s="190">
        <f>C83+D83+E83+F83+G83+H83+I83+J83+K83+L83</f>
        <v>212</v>
      </c>
      <c r="N83" s="180"/>
      <c r="O83" s="105">
        <v>1</v>
      </c>
      <c r="P83" s="105"/>
      <c r="Q83" s="105"/>
      <c r="R83" s="105"/>
      <c r="S83" s="105"/>
      <c r="T83" s="105"/>
      <c r="U83" s="105">
        <v>3</v>
      </c>
      <c r="V83" s="120"/>
      <c r="W83" s="159">
        <v>90</v>
      </c>
      <c r="X83" s="201">
        <f>N83+O83+P83+Q83+R83+S83+T83+U83+V83+W83</f>
        <v>94</v>
      </c>
      <c r="Y83" s="204">
        <f t="shared" ref="Y83" si="127">M83+X83</f>
        <v>306</v>
      </c>
      <c r="Z83" s="48">
        <f>Y83-Y80</f>
        <v>8</v>
      </c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27.75" customHeight="1">
      <c r="A84" s="312" t="s">
        <v>65</v>
      </c>
      <c r="B84" s="98" t="s">
        <v>62</v>
      </c>
      <c r="C84" s="106"/>
      <c r="D84" s="107">
        <v>5</v>
      </c>
      <c r="E84" s="107"/>
      <c r="F84" s="107">
        <v>12</v>
      </c>
      <c r="G84" s="107">
        <v>40</v>
      </c>
      <c r="H84" s="96"/>
      <c r="I84" s="96"/>
      <c r="J84" s="215">
        <v>0</v>
      </c>
      <c r="K84" s="96"/>
      <c r="L84" s="143"/>
      <c r="M84" s="188">
        <f>C84+D84+E84+F84+G84+H84+I84+J84+K84+L84</f>
        <v>57</v>
      </c>
      <c r="N84" s="182"/>
      <c r="O84" s="66"/>
      <c r="P84" s="66"/>
      <c r="Q84" s="66"/>
      <c r="R84" s="66"/>
      <c r="S84" s="67"/>
      <c r="T84" s="62"/>
      <c r="U84" s="68">
        <v>15</v>
      </c>
      <c r="V84" s="122"/>
      <c r="W84" s="113"/>
      <c r="X84" s="199">
        <f>N84+O84+P84+Q84+R84+S84+T84+U84+V84+W84</f>
        <v>15</v>
      </c>
      <c r="Y84" s="204">
        <f>M84+X84</f>
        <v>72</v>
      </c>
    </row>
    <row r="85" spans="1:35" ht="27.75" customHeight="1">
      <c r="A85" s="313"/>
      <c r="B85" s="99" t="s">
        <v>77</v>
      </c>
      <c r="C85" s="59"/>
      <c r="D85" s="57">
        <v>0</v>
      </c>
      <c r="E85" s="57"/>
      <c r="F85" s="57">
        <v>11</v>
      </c>
      <c r="G85" s="57">
        <v>25</v>
      </c>
      <c r="H85" s="57"/>
      <c r="I85" s="57"/>
      <c r="J85" s="57">
        <v>1</v>
      </c>
      <c r="K85" s="57"/>
      <c r="L85" s="140"/>
      <c r="M85" s="188">
        <f>C85+D85+E85+F85+G85+H85+I85+J85+K85+L85</f>
        <v>37</v>
      </c>
      <c r="N85" s="177"/>
      <c r="O85" s="57"/>
      <c r="P85" s="57"/>
      <c r="Q85" s="57"/>
      <c r="R85" s="57"/>
      <c r="S85" s="57"/>
      <c r="T85" s="57"/>
      <c r="U85" s="57">
        <v>15</v>
      </c>
      <c r="V85" s="114"/>
      <c r="W85" s="115"/>
      <c r="X85" s="199">
        <f>N85+O85+P85+Q85+R85+S85+T85+U85+V85+W85</f>
        <v>15</v>
      </c>
      <c r="Y85" s="204">
        <f t="shared" ref="Y85" si="128">M85+X85</f>
        <v>52</v>
      </c>
    </row>
    <row r="86" spans="1:35" ht="27.75" customHeight="1">
      <c r="A86" s="313"/>
      <c r="B86" s="99" t="s">
        <v>71</v>
      </c>
      <c r="C86" s="76"/>
      <c r="D86" s="77">
        <f t="shared" ref="D86" si="129">D85/D84</f>
        <v>0</v>
      </c>
      <c r="E86" s="77"/>
      <c r="F86" s="77">
        <f t="shared" ref="F86" si="130">F85/F84</f>
        <v>0.91666666666666663</v>
      </c>
      <c r="G86" s="77">
        <f t="shared" ref="G86" si="131">G85/G84</f>
        <v>0.625</v>
      </c>
      <c r="H86" s="77"/>
      <c r="I86" s="77"/>
      <c r="J86" s="77"/>
      <c r="K86" s="77"/>
      <c r="L86" s="141"/>
      <c r="M86" s="189">
        <f>M85/M84</f>
        <v>0.64912280701754388</v>
      </c>
      <c r="N86" s="152"/>
      <c r="O86" s="77"/>
      <c r="P86" s="77"/>
      <c r="Q86" s="77"/>
      <c r="R86" s="77"/>
      <c r="S86" s="77"/>
      <c r="T86" s="77"/>
      <c r="U86" s="77">
        <f t="shared" ref="U86" si="132">U85/U84</f>
        <v>1</v>
      </c>
      <c r="V86" s="114"/>
      <c r="W86" s="115"/>
      <c r="X86" s="200">
        <f>X85/X84</f>
        <v>1</v>
      </c>
      <c r="Y86" s="204"/>
    </row>
    <row r="87" spans="1:35" s="71" customFormat="1" ht="27.75" customHeight="1" thickBot="1">
      <c r="A87" s="314"/>
      <c r="B87" s="100" t="s">
        <v>64</v>
      </c>
      <c r="C87" s="104"/>
      <c r="D87" s="105">
        <v>2</v>
      </c>
      <c r="E87" s="105"/>
      <c r="F87" s="105">
        <v>15</v>
      </c>
      <c r="G87" s="105">
        <v>35</v>
      </c>
      <c r="H87" s="105"/>
      <c r="I87" s="105"/>
      <c r="J87" s="105">
        <v>1</v>
      </c>
      <c r="K87" s="105"/>
      <c r="L87" s="144"/>
      <c r="M87" s="190">
        <f>C87+D87+E87+F87+G87+H87+I87+J87+K87+L87</f>
        <v>53</v>
      </c>
      <c r="N87" s="156"/>
      <c r="O87" s="70"/>
      <c r="P87" s="70"/>
      <c r="Q87" s="70"/>
      <c r="R87" s="70"/>
      <c r="S87" s="70"/>
      <c r="T87" s="70"/>
      <c r="U87" s="70">
        <v>15</v>
      </c>
      <c r="V87" s="116"/>
      <c r="W87" s="117"/>
      <c r="X87" s="201">
        <f>N87+O87+P87+Q87+R87+S87+T87+U87+V87+W87</f>
        <v>15</v>
      </c>
      <c r="Y87" s="204">
        <f t="shared" ref="Y87" si="133">M87+X87</f>
        <v>68</v>
      </c>
      <c r="Z87" s="48">
        <f>Y87-Y84</f>
        <v>-4</v>
      </c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27.75" customHeight="1">
      <c r="A88" s="312" t="s">
        <v>47</v>
      </c>
      <c r="B88" s="98" t="s">
        <v>62</v>
      </c>
      <c r="C88" s="65"/>
      <c r="D88" s="66">
        <v>15</v>
      </c>
      <c r="E88" s="66"/>
      <c r="F88" s="66">
        <v>64</v>
      </c>
      <c r="G88" s="66">
        <v>60</v>
      </c>
      <c r="H88" s="62"/>
      <c r="I88" s="62"/>
      <c r="J88" s="62">
        <v>15</v>
      </c>
      <c r="K88" s="62"/>
      <c r="L88" s="139"/>
      <c r="M88" s="188">
        <f>C88+D88+E88+F88+G88+H88+I88+J88+K88+L88</f>
        <v>154</v>
      </c>
      <c r="N88" s="181"/>
      <c r="O88" s="225">
        <v>0</v>
      </c>
      <c r="P88" s="107"/>
      <c r="Q88" s="107"/>
      <c r="R88" s="107"/>
      <c r="S88" s="109">
        <v>45</v>
      </c>
      <c r="T88" s="109">
        <v>20</v>
      </c>
      <c r="U88" s="109">
        <v>10</v>
      </c>
      <c r="V88" s="118"/>
      <c r="W88" s="119"/>
      <c r="X88" s="199">
        <f>N88+O88+P88+Q88+R88+S88+T88+U88+V88+W88</f>
        <v>75</v>
      </c>
      <c r="Y88" s="204">
        <f>M88+X88</f>
        <v>229</v>
      </c>
    </row>
    <row r="89" spans="1:35" ht="27.75" customHeight="1">
      <c r="A89" s="313"/>
      <c r="B89" s="99" t="s">
        <v>77</v>
      </c>
      <c r="C89" s="59"/>
      <c r="D89" s="58">
        <v>15</v>
      </c>
      <c r="E89" s="57"/>
      <c r="F89" s="58">
        <v>43</v>
      </c>
      <c r="G89" s="57">
        <v>40</v>
      </c>
      <c r="H89" s="57"/>
      <c r="I89" s="57"/>
      <c r="J89" s="58">
        <v>11</v>
      </c>
      <c r="K89" s="57"/>
      <c r="L89" s="140"/>
      <c r="M89" s="188">
        <f>C89+D89+E89+F89+G89+H89+I89+J89+K89+L89</f>
        <v>109</v>
      </c>
      <c r="N89" s="177"/>
      <c r="O89" s="57">
        <v>1</v>
      </c>
      <c r="P89" s="57"/>
      <c r="Q89" s="57"/>
      <c r="R89" s="57"/>
      <c r="S89" s="57">
        <v>46</v>
      </c>
      <c r="T89" s="57">
        <v>20</v>
      </c>
      <c r="U89" s="58">
        <v>9</v>
      </c>
      <c r="V89" s="114"/>
      <c r="W89" s="115"/>
      <c r="X89" s="199">
        <f>N89+O89+P89+Q89+R89+S89+T89+U89+V89+W89</f>
        <v>76</v>
      </c>
      <c r="Y89" s="204">
        <f t="shared" ref="Y89" si="134">M89+X89</f>
        <v>185</v>
      </c>
    </row>
    <row r="90" spans="1:35" ht="27.75" customHeight="1">
      <c r="A90" s="313"/>
      <c r="B90" s="99" t="s">
        <v>71</v>
      </c>
      <c r="C90" s="76"/>
      <c r="D90" s="77">
        <f t="shared" ref="D90" si="135">D89/D88</f>
        <v>1</v>
      </c>
      <c r="E90" s="77"/>
      <c r="F90" s="77">
        <f t="shared" ref="F90" si="136">F89/F88</f>
        <v>0.671875</v>
      </c>
      <c r="G90" s="77">
        <f t="shared" ref="G90" si="137">G89/G88</f>
        <v>0.66666666666666663</v>
      </c>
      <c r="H90" s="77"/>
      <c r="I90" s="77"/>
      <c r="J90" s="77">
        <f t="shared" ref="J90" si="138">J89/J88</f>
        <v>0.73333333333333328</v>
      </c>
      <c r="K90" s="77"/>
      <c r="L90" s="141"/>
      <c r="M90" s="189">
        <f>M89/M88</f>
        <v>0.70779220779220775</v>
      </c>
      <c r="N90" s="152"/>
      <c r="O90" s="77"/>
      <c r="P90" s="77"/>
      <c r="Q90" s="77"/>
      <c r="R90" s="77"/>
      <c r="S90" s="77">
        <f t="shared" ref="S90" si="139">S89/S88</f>
        <v>1.0222222222222221</v>
      </c>
      <c r="T90" s="77">
        <f t="shared" ref="T90" si="140">T89/T88</f>
        <v>1</v>
      </c>
      <c r="U90" s="77">
        <f t="shared" ref="U90" si="141">U89/U88</f>
        <v>0.9</v>
      </c>
      <c r="V90" s="114"/>
      <c r="W90" s="115"/>
      <c r="X90" s="200">
        <f>X89/X88</f>
        <v>1.0133333333333334</v>
      </c>
      <c r="Y90" s="204"/>
    </row>
    <row r="91" spans="1:35" s="71" customFormat="1" ht="27.75" customHeight="1" thickBot="1">
      <c r="A91" s="314"/>
      <c r="B91" s="100" t="s">
        <v>64</v>
      </c>
      <c r="C91" s="69"/>
      <c r="D91" s="70">
        <v>15</v>
      </c>
      <c r="E91" s="70"/>
      <c r="F91" s="70">
        <v>64</v>
      </c>
      <c r="G91" s="70">
        <v>60</v>
      </c>
      <c r="H91" s="70"/>
      <c r="I91" s="70"/>
      <c r="J91" s="70">
        <v>15</v>
      </c>
      <c r="K91" s="70"/>
      <c r="L91" s="142"/>
      <c r="M91" s="190">
        <f>C91+D91+E91+F91+G91+H91+I91+J91+K91+L91</f>
        <v>154</v>
      </c>
      <c r="N91" s="180"/>
      <c r="O91" s="105">
        <v>1</v>
      </c>
      <c r="P91" s="105"/>
      <c r="Q91" s="105"/>
      <c r="R91" s="105"/>
      <c r="S91" s="105">
        <v>46</v>
      </c>
      <c r="T91" s="105">
        <v>20</v>
      </c>
      <c r="U91" s="105">
        <v>10</v>
      </c>
      <c r="V91" s="120"/>
      <c r="W91" s="121"/>
      <c r="X91" s="201">
        <f>N91+O91+P91+Q91+R91+S91+T91+U91+V91+W91</f>
        <v>77</v>
      </c>
      <c r="Y91" s="204">
        <f t="shared" ref="Y91" si="142">M91+X91</f>
        <v>231</v>
      </c>
      <c r="Z91" s="48">
        <f>Y91-Y88</f>
        <v>2</v>
      </c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27.75" customHeight="1">
      <c r="A92" s="312" t="s">
        <v>48</v>
      </c>
      <c r="B92" s="98" t="s">
        <v>62</v>
      </c>
      <c r="C92" s="106"/>
      <c r="D92" s="107">
        <v>8</v>
      </c>
      <c r="E92" s="107"/>
      <c r="F92" s="107">
        <v>29</v>
      </c>
      <c r="G92" s="107">
        <v>30</v>
      </c>
      <c r="H92" s="96"/>
      <c r="I92" s="96"/>
      <c r="J92" s="215">
        <v>0</v>
      </c>
      <c r="K92" s="96"/>
      <c r="L92" s="143"/>
      <c r="M92" s="188">
        <f>C92+D92+E92+F92+G92+H92+I92+J92+K92+L92</f>
        <v>67</v>
      </c>
      <c r="N92" s="179"/>
      <c r="O92" s="66"/>
      <c r="P92" s="66"/>
      <c r="Q92" s="66"/>
      <c r="R92" s="66"/>
      <c r="S92" s="67"/>
      <c r="T92" s="62"/>
      <c r="U92" s="68">
        <v>5</v>
      </c>
      <c r="V92" s="122"/>
      <c r="W92" s="113"/>
      <c r="X92" s="199">
        <f>N92+O92+P92+Q92+R92+S92+T92+U92+V92+W92</f>
        <v>5</v>
      </c>
      <c r="Y92" s="204">
        <f>M92+X92</f>
        <v>72</v>
      </c>
    </row>
    <row r="93" spans="1:35" ht="27.75" customHeight="1">
      <c r="A93" s="313"/>
      <c r="B93" s="99" t="s">
        <v>77</v>
      </c>
      <c r="C93" s="59"/>
      <c r="D93" s="57">
        <v>4</v>
      </c>
      <c r="E93" s="57"/>
      <c r="F93" s="57">
        <v>26</v>
      </c>
      <c r="G93" s="57">
        <v>20</v>
      </c>
      <c r="H93" s="57"/>
      <c r="I93" s="57"/>
      <c r="J93" s="57">
        <v>1</v>
      </c>
      <c r="K93" s="57"/>
      <c r="L93" s="140"/>
      <c r="M93" s="188">
        <f>C93+D93+E93+F93+G93+H93+I93+J93+K93+L93</f>
        <v>51</v>
      </c>
      <c r="N93" s="177"/>
      <c r="O93" s="57"/>
      <c r="P93" s="57"/>
      <c r="Q93" s="57"/>
      <c r="R93" s="57"/>
      <c r="S93" s="57"/>
      <c r="T93" s="57"/>
      <c r="U93" s="57">
        <v>25</v>
      </c>
      <c r="V93" s="114"/>
      <c r="W93" s="115"/>
      <c r="X93" s="199">
        <f>N93+O93+P93+Q93+R93+S93+T93+U93+V93+W93</f>
        <v>25</v>
      </c>
      <c r="Y93" s="204">
        <f t="shared" ref="Y93" si="143">M93+X93</f>
        <v>76</v>
      </c>
    </row>
    <row r="94" spans="1:35" ht="27.75" customHeight="1">
      <c r="A94" s="313"/>
      <c r="B94" s="99" t="s">
        <v>71</v>
      </c>
      <c r="C94" s="76"/>
      <c r="D94" s="77">
        <f t="shared" ref="D94" si="144">D93/D92</f>
        <v>0.5</v>
      </c>
      <c r="E94" s="77"/>
      <c r="F94" s="77">
        <f t="shared" ref="F94" si="145">F93/F92</f>
        <v>0.89655172413793105</v>
      </c>
      <c r="G94" s="77">
        <f t="shared" ref="G94" si="146">G93/G92</f>
        <v>0.66666666666666663</v>
      </c>
      <c r="H94" s="77"/>
      <c r="I94" s="77"/>
      <c r="J94" s="77"/>
      <c r="K94" s="77"/>
      <c r="L94" s="141"/>
      <c r="M94" s="189">
        <f>M93/M92</f>
        <v>0.76119402985074625</v>
      </c>
      <c r="N94" s="152"/>
      <c r="O94" s="77"/>
      <c r="P94" s="77"/>
      <c r="Q94" s="77"/>
      <c r="R94" s="77"/>
      <c r="S94" s="77"/>
      <c r="T94" s="77"/>
      <c r="U94" s="77">
        <f t="shared" ref="U94" si="147">U93/U92</f>
        <v>5</v>
      </c>
      <c r="V94" s="114"/>
      <c r="W94" s="115"/>
      <c r="X94" s="200">
        <f>X93/X92</f>
        <v>5</v>
      </c>
      <c r="Y94" s="204"/>
    </row>
    <row r="95" spans="1:35" s="71" customFormat="1" ht="27.75" customHeight="1" thickBot="1">
      <c r="A95" s="314"/>
      <c r="B95" s="100" t="s">
        <v>64</v>
      </c>
      <c r="C95" s="104"/>
      <c r="D95" s="105">
        <v>8</v>
      </c>
      <c r="E95" s="105"/>
      <c r="F95" s="105">
        <v>30</v>
      </c>
      <c r="G95" s="105">
        <v>27</v>
      </c>
      <c r="H95" s="105"/>
      <c r="I95" s="105"/>
      <c r="J95" s="105">
        <v>1</v>
      </c>
      <c r="K95" s="105"/>
      <c r="L95" s="144"/>
      <c r="M95" s="190">
        <f>C95+D95+E95+F95+G95+H95+I95+J95+K95+L95</f>
        <v>66</v>
      </c>
      <c r="N95" s="156"/>
      <c r="O95" s="70"/>
      <c r="P95" s="70"/>
      <c r="Q95" s="70"/>
      <c r="R95" s="70"/>
      <c r="S95" s="70"/>
      <c r="T95" s="70"/>
      <c r="U95" s="70">
        <v>25</v>
      </c>
      <c r="V95" s="116"/>
      <c r="W95" s="117"/>
      <c r="X95" s="201">
        <f>N95+O95+P95+Q95+R95+S95+T95+U95+V95+W95</f>
        <v>25</v>
      </c>
      <c r="Y95" s="204">
        <f t="shared" ref="Y95" si="148">M95+X95</f>
        <v>91</v>
      </c>
      <c r="Z95" s="48">
        <f>Y95-Y92</f>
        <v>19</v>
      </c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25.5" customHeight="1">
      <c r="A96" s="312" t="s">
        <v>49</v>
      </c>
      <c r="B96" s="98" t="s">
        <v>62</v>
      </c>
      <c r="C96" s="65"/>
      <c r="D96" s="66">
        <v>5</v>
      </c>
      <c r="E96" s="66"/>
      <c r="F96" s="66">
        <v>39</v>
      </c>
      <c r="G96" s="66">
        <v>40</v>
      </c>
      <c r="H96" s="213">
        <v>0</v>
      </c>
      <c r="I96" s="213">
        <v>0</v>
      </c>
      <c r="J96" s="62"/>
      <c r="K96" s="62"/>
      <c r="L96" s="139"/>
      <c r="M96" s="188">
        <f>C96+D96+E96+F96+G96+H96+I96+J96+K96+L96</f>
        <v>84</v>
      </c>
      <c r="N96" s="181">
        <v>7</v>
      </c>
      <c r="O96" s="107"/>
      <c r="P96" s="107"/>
      <c r="Q96" s="107"/>
      <c r="R96" s="107"/>
      <c r="S96" s="111">
        <v>9</v>
      </c>
      <c r="T96" s="96">
        <v>15</v>
      </c>
      <c r="U96" s="109"/>
      <c r="V96" s="123">
        <v>7</v>
      </c>
      <c r="W96" s="119"/>
      <c r="X96" s="199">
        <f>N96+O96+P96+Q96+R96+S96+T96+U96+V96+W96</f>
        <v>38</v>
      </c>
      <c r="Y96" s="204">
        <f>M96+X96</f>
        <v>122</v>
      </c>
    </row>
    <row r="97" spans="1:35" ht="27" customHeight="1">
      <c r="A97" s="313"/>
      <c r="B97" s="99" t="s">
        <v>77</v>
      </c>
      <c r="C97" s="59"/>
      <c r="D97" s="57">
        <v>2</v>
      </c>
      <c r="E97" s="57"/>
      <c r="F97" s="57">
        <v>41</v>
      </c>
      <c r="G97" s="57">
        <v>23</v>
      </c>
      <c r="H97" s="57">
        <v>1</v>
      </c>
      <c r="I97" s="57">
        <v>9</v>
      </c>
      <c r="J97" s="57"/>
      <c r="K97" s="57"/>
      <c r="L97" s="140"/>
      <c r="M97" s="188">
        <f>C97+D97+E97+F97+G97+H97+I97+J97+K97+L97</f>
        <v>76</v>
      </c>
      <c r="N97" s="177">
        <v>7</v>
      </c>
      <c r="O97" s="57"/>
      <c r="P97" s="57"/>
      <c r="Q97" s="57"/>
      <c r="R97" s="57"/>
      <c r="S97" s="57">
        <v>10</v>
      </c>
      <c r="T97" s="57">
        <v>7</v>
      </c>
      <c r="U97" s="57"/>
      <c r="V97" s="145">
        <v>1</v>
      </c>
      <c r="W97" s="115"/>
      <c r="X97" s="199">
        <f>N97+O97+P97+Q97+R97+S97+T97+U97+V97+W97</f>
        <v>25</v>
      </c>
      <c r="Y97" s="204">
        <f t="shared" ref="Y97" si="149">M97+X97</f>
        <v>101</v>
      </c>
    </row>
    <row r="98" spans="1:35" ht="27.75" customHeight="1">
      <c r="A98" s="313"/>
      <c r="B98" s="99" t="s">
        <v>71</v>
      </c>
      <c r="C98" s="76"/>
      <c r="D98" s="77">
        <f t="shared" ref="D98" si="150">D97/D96</f>
        <v>0.4</v>
      </c>
      <c r="E98" s="77"/>
      <c r="F98" s="77">
        <f t="shared" ref="F98" si="151">F97/F96</f>
        <v>1.0512820512820513</v>
      </c>
      <c r="G98" s="77">
        <f t="shared" ref="G98" si="152">G97/G96</f>
        <v>0.57499999999999996</v>
      </c>
      <c r="H98" s="77"/>
      <c r="I98" s="77"/>
      <c r="J98" s="77"/>
      <c r="K98" s="77"/>
      <c r="L98" s="141"/>
      <c r="M98" s="189">
        <f>M97/M96</f>
        <v>0.90476190476190477</v>
      </c>
      <c r="N98" s="152">
        <f t="shared" ref="N98" si="153">N97/N96</f>
        <v>1</v>
      </c>
      <c r="O98" s="77"/>
      <c r="P98" s="77"/>
      <c r="Q98" s="77"/>
      <c r="R98" s="77"/>
      <c r="S98" s="77">
        <f t="shared" ref="S98" si="154">S97/S96</f>
        <v>1.1111111111111112</v>
      </c>
      <c r="T98" s="77">
        <f t="shared" ref="T98:V98" si="155">T97/T96</f>
        <v>0.46666666666666667</v>
      </c>
      <c r="U98" s="77"/>
      <c r="V98" s="77">
        <f t="shared" si="155"/>
        <v>0.14285714285714285</v>
      </c>
      <c r="W98" s="115"/>
      <c r="X98" s="200">
        <f>X97/X96</f>
        <v>0.65789473684210531</v>
      </c>
      <c r="Y98" s="204"/>
    </row>
    <row r="99" spans="1:35" s="71" customFormat="1" ht="27.75" customHeight="1" thickBot="1">
      <c r="A99" s="314"/>
      <c r="B99" s="100" t="s">
        <v>64</v>
      </c>
      <c r="C99" s="69"/>
      <c r="D99" s="70">
        <v>4</v>
      </c>
      <c r="E99" s="70"/>
      <c r="F99" s="70">
        <v>42</v>
      </c>
      <c r="G99" s="70">
        <v>35</v>
      </c>
      <c r="H99" s="70">
        <v>1</v>
      </c>
      <c r="I99" s="70">
        <v>9</v>
      </c>
      <c r="J99" s="70"/>
      <c r="K99" s="70"/>
      <c r="L99" s="142"/>
      <c r="M99" s="190">
        <f>C99+D99+E99+F99+G99+H99+I99+J99+K99+L99</f>
        <v>91</v>
      </c>
      <c r="N99" s="180">
        <v>7</v>
      </c>
      <c r="O99" s="105"/>
      <c r="P99" s="105"/>
      <c r="Q99" s="105"/>
      <c r="R99" s="105"/>
      <c r="S99" s="105">
        <v>10</v>
      </c>
      <c r="T99" s="105">
        <v>10</v>
      </c>
      <c r="U99" s="105"/>
      <c r="V99" s="157">
        <v>7</v>
      </c>
      <c r="W99" s="121"/>
      <c r="X99" s="201">
        <f>N99+O99+P99+Q99+R99+S99+T99+U99+V99+W99</f>
        <v>34</v>
      </c>
      <c r="Y99" s="204">
        <f t="shared" ref="Y99" si="156">M99+X99</f>
        <v>125</v>
      </c>
      <c r="Z99" s="48">
        <f>Y99-Y96</f>
        <v>3</v>
      </c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27.75" customHeight="1">
      <c r="A100" s="312" t="s">
        <v>50</v>
      </c>
      <c r="B100" s="98" t="s">
        <v>62</v>
      </c>
      <c r="C100" s="106"/>
      <c r="D100" s="107">
        <v>9</v>
      </c>
      <c r="E100" s="107"/>
      <c r="F100" s="107">
        <v>9</v>
      </c>
      <c r="G100" s="107">
        <v>40</v>
      </c>
      <c r="H100" s="96"/>
      <c r="I100" s="96"/>
      <c r="J100" s="96">
        <v>0</v>
      </c>
      <c r="K100" s="96"/>
      <c r="L100" s="143"/>
      <c r="M100" s="188">
        <f>C100+D100+E100+F100+G100+H100+I100+J100+K100+L100</f>
        <v>58</v>
      </c>
      <c r="N100" s="179">
        <v>10</v>
      </c>
      <c r="O100" s="66"/>
      <c r="P100" s="66"/>
      <c r="Q100" s="66"/>
      <c r="R100" s="66"/>
      <c r="S100" s="67">
        <v>2</v>
      </c>
      <c r="T100" s="62">
        <v>5</v>
      </c>
      <c r="U100" s="68">
        <v>10</v>
      </c>
      <c r="V100" s="122"/>
      <c r="W100" s="113"/>
      <c r="X100" s="199">
        <f>N100+O100+P100+Q100+R100+S100+T100+U100+V100+W100</f>
        <v>27</v>
      </c>
      <c r="Y100" s="204">
        <f>M100+X100</f>
        <v>85</v>
      </c>
    </row>
    <row r="101" spans="1:35" ht="27.75" customHeight="1">
      <c r="A101" s="313"/>
      <c r="B101" s="99" t="s">
        <v>77</v>
      </c>
      <c r="C101" s="59"/>
      <c r="D101" s="57">
        <v>5</v>
      </c>
      <c r="E101" s="57"/>
      <c r="F101" s="57">
        <v>7</v>
      </c>
      <c r="G101" s="57">
        <v>24</v>
      </c>
      <c r="H101" s="57"/>
      <c r="I101" s="57"/>
      <c r="J101" s="58"/>
      <c r="K101" s="57"/>
      <c r="L101" s="140"/>
      <c r="M101" s="188">
        <f>C101+D101+E101+F101+G101+H101+I101+J101+K101+L101</f>
        <v>36</v>
      </c>
      <c r="N101" s="177">
        <v>8</v>
      </c>
      <c r="O101" s="57"/>
      <c r="P101" s="57"/>
      <c r="Q101" s="57"/>
      <c r="R101" s="57"/>
      <c r="S101" s="57">
        <v>4</v>
      </c>
      <c r="T101" s="57">
        <v>4</v>
      </c>
      <c r="U101" s="57">
        <v>13</v>
      </c>
      <c r="V101" s="114"/>
      <c r="W101" s="115"/>
      <c r="X101" s="199">
        <f>N101+O101+P101+Q101+R101+S101+T101+U101+V101+W101</f>
        <v>29</v>
      </c>
      <c r="Y101" s="204">
        <f t="shared" ref="Y101" si="157">M101+X101</f>
        <v>65</v>
      </c>
    </row>
    <row r="102" spans="1:35" ht="27.75" customHeight="1">
      <c r="A102" s="313"/>
      <c r="B102" s="99" t="s">
        <v>71</v>
      </c>
      <c r="C102" s="76"/>
      <c r="D102" s="77">
        <f t="shared" ref="D102" si="158">D101/D100</f>
        <v>0.55555555555555558</v>
      </c>
      <c r="E102" s="77"/>
      <c r="F102" s="77">
        <f t="shared" ref="F102" si="159">F101/F100</f>
        <v>0.77777777777777779</v>
      </c>
      <c r="G102" s="77">
        <f t="shared" ref="G102" si="160">G101/G100</f>
        <v>0.6</v>
      </c>
      <c r="H102" s="77"/>
      <c r="I102" s="77"/>
      <c r="J102" s="77"/>
      <c r="K102" s="77"/>
      <c r="L102" s="141"/>
      <c r="M102" s="189">
        <f>M101/M100</f>
        <v>0.62068965517241381</v>
      </c>
      <c r="N102" s="152">
        <f t="shared" ref="N102" si="161">N101/N100</f>
        <v>0.8</v>
      </c>
      <c r="O102" s="77"/>
      <c r="P102" s="77"/>
      <c r="Q102" s="77"/>
      <c r="R102" s="77"/>
      <c r="S102" s="77">
        <f t="shared" ref="S102:T102" si="162">S101/S100</f>
        <v>2</v>
      </c>
      <c r="T102" s="77">
        <f t="shared" si="162"/>
        <v>0.8</v>
      </c>
      <c r="U102" s="77">
        <f t="shared" ref="U102" si="163">U101/U100</f>
        <v>1.3</v>
      </c>
      <c r="V102" s="114"/>
      <c r="W102" s="115"/>
      <c r="X102" s="200">
        <f>X101/X100</f>
        <v>1.0740740740740742</v>
      </c>
      <c r="Y102" s="204"/>
    </row>
    <row r="103" spans="1:35" s="71" customFormat="1" ht="27.75" customHeight="1" thickBot="1">
      <c r="A103" s="314"/>
      <c r="B103" s="100" t="s">
        <v>64</v>
      </c>
      <c r="C103" s="104"/>
      <c r="D103" s="105">
        <v>7</v>
      </c>
      <c r="E103" s="105"/>
      <c r="F103" s="105">
        <v>9</v>
      </c>
      <c r="G103" s="105">
        <v>40</v>
      </c>
      <c r="H103" s="105"/>
      <c r="I103" s="105"/>
      <c r="J103" s="105"/>
      <c r="K103" s="105"/>
      <c r="L103" s="144"/>
      <c r="M103" s="190">
        <f>C103+D103+E103+F103+G103+H103+I103+J103+K103+L103</f>
        <v>56</v>
      </c>
      <c r="N103" s="156">
        <v>10</v>
      </c>
      <c r="O103" s="70"/>
      <c r="P103" s="70"/>
      <c r="Q103" s="70"/>
      <c r="R103" s="70"/>
      <c r="S103" s="70">
        <v>4</v>
      </c>
      <c r="T103" s="70">
        <v>5</v>
      </c>
      <c r="U103" s="70">
        <v>13</v>
      </c>
      <c r="V103" s="116"/>
      <c r="W103" s="117"/>
      <c r="X103" s="201">
        <f>N103+O103+P103+Q103+R103+S103+T103+U103+V103+W103</f>
        <v>32</v>
      </c>
      <c r="Y103" s="204">
        <f t="shared" ref="Y103" si="164">M103+X103</f>
        <v>88</v>
      </c>
      <c r="Z103" s="48">
        <f>Y103-Y100</f>
        <v>3</v>
      </c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27.75" customHeight="1">
      <c r="A104" s="312" t="s">
        <v>51</v>
      </c>
      <c r="B104" s="98" t="s">
        <v>62</v>
      </c>
      <c r="C104" s="65"/>
      <c r="D104" s="66">
        <v>27</v>
      </c>
      <c r="E104" s="66"/>
      <c r="F104" s="66">
        <v>25</v>
      </c>
      <c r="G104" s="66">
        <v>50</v>
      </c>
      <c r="H104" s="213">
        <v>0</v>
      </c>
      <c r="I104" s="213">
        <v>0</v>
      </c>
      <c r="J104" s="62">
        <v>20</v>
      </c>
      <c r="K104" s="62"/>
      <c r="L104" s="139"/>
      <c r="M104" s="188">
        <f>C104+D104+E104+F104+G104+H104+I104+J104+K104+L104</f>
        <v>122</v>
      </c>
      <c r="N104" s="181">
        <v>7</v>
      </c>
      <c r="O104" s="224">
        <v>0</v>
      </c>
      <c r="P104" s="107"/>
      <c r="Q104" s="107"/>
      <c r="R104" s="108"/>
      <c r="S104" s="111">
        <v>25</v>
      </c>
      <c r="T104" s="96">
        <v>5</v>
      </c>
      <c r="U104" s="96">
        <v>25</v>
      </c>
      <c r="V104" s="118"/>
      <c r="W104" s="119"/>
      <c r="X104" s="199">
        <f>N104+O104+P104+Q104+R104+S104+T104+U104+V104+W104</f>
        <v>62</v>
      </c>
      <c r="Y104" s="204">
        <f>M104+X104</f>
        <v>184</v>
      </c>
    </row>
    <row r="105" spans="1:35" ht="27.75" customHeight="1">
      <c r="A105" s="313"/>
      <c r="B105" s="99" t="s">
        <v>77</v>
      </c>
      <c r="C105" s="59"/>
      <c r="D105" s="57">
        <v>24</v>
      </c>
      <c r="E105" s="57"/>
      <c r="F105" s="57">
        <v>17</v>
      </c>
      <c r="G105" s="57">
        <v>39</v>
      </c>
      <c r="H105" s="57">
        <v>3</v>
      </c>
      <c r="I105" s="57">
        <v>1</v>
      </c>
      <c r="J105" s="57">
        <v>20</v>
      </c>
      <c r="K105" s="57"/>
      <c r="L105" s="140"/>
      <c r="M105" s="188">
        <f>C105+D105+E105+F105+G105+H105+I105+J105+K105+L105</f>
        <v>104</v>
      </c>
      <c r="N105" s="177">
        <v>7</v>
      </c>
      <c r="O105" s="57">
        <v>1</v>
      </c>
      <c r="P105" s="57"/>
      <c r="Q105" s="57"/>
      <c r="R105" s="57"/>
      <c r="S105" s="57">
        <v>21</v>
      </c>
      <c r="T105" s="57">
        <v>5</v>
      </c>
      <c r="U105" s="57">
        <v>29</v>
      </c>
      <c r="V105" s="114"/>
      <c r="W105" s="115"/>
      <c r="X105" s="199">
        <f>N105+O105+P105+Q105+R105+S105+T105+U105+V105+W105</f>
        <v>63</v>
      </c>
      <c r="Y105" s="204">
        <f t="shared" ref="Y105" si="165">M105+X105</f>
        <v>167</v>
      </c>
    </row>
    <row r="106" spans="1:35" ht="27.75" customHeight="1">
      <c r="A106" s="313"/>
      <c r="B106" s="99" t="s">
        <v>71</v>
      </c>
      <c r="C106" s="76"/>
      <c r="D106" s="77">
        <f t="shared" ref="D106" si="166">D105/D104</f>
        <v>0.88888888888888884</v>
      </c>
      <c r="E106" s="77"/>
      <c r="F106" s="77">
        <f t="shared" ref="F106" si="167">F105/F104</f>
        <v>0.68</v>
      </c>
      <c r="G106" s="77">
        <f t="shared" ref="G106" si="168">G105/G104</f>
        <v>0.78</v>
      </c>
      <c r="H106" s="77"/>
      <c r="I106" s="77"/>
      <c r="J106" s="77">
        <f t="shared" ref="J106" si="169">J105/J104</f>
        <v>1</v>
      </c>
      <c r="K106" s="77"/>
      <c r="L106" s="141"/>
      <c r="M106" s="189">
        <f>M105/M104</f>
        <v>0.85245901639344257</v>
      </c>
      <c r="N106" s="152">
        <f t="shared" ref="N106" si="170">N105/N104</f>
        <v>1</v>
      </c>
      <c r="O106" s="77"/>
      <c r="P106" s="77"/>
      <c r="Q106" s="77"/>
      <c r="R106" s="77"/>
      <c r="S106" s="77">
        <f t="shared" ref="S106" si="171">S105/S104</f>
        <v>0.84</v>
      </c>
      <c r="T106" s="77">
        <f t="shared" ref="T106" si="172">T105/T104</f>
        <v>1</v>
      </c>
      <c r="U106" s="77">
        <f t="shared" ref="U106" si="173">U105/U104</f>
        <v>1.1599999999999999</v>
      </c>
      <c r="V106" s="114"/>
      <c r="W106" s="115"/>
      <c r="X106" s="200">
        <f>X105/X104</f>
        <v>1.0161290322580645</v>
      </c>
      <c r="Y106" s="204"/>
    </row>
    <row r="107" spans="1:35" s="71" customFormat="1" ht="27.75" customHeight="1" thickBot="1">
      <c r="A107" s="314"/>
      <c r="B107" s="100" t="s">
        <v>64</v>
      </c>
      <c r="C107" s="69"/>
      <c r="D107" s="70">
        <v>27</v>
      </c>
      <c r="E107" s="70"/>
      <c r="F107" s="70">
        <v>25</v>
      </c>
      <c r="G107" s="70">
        <v>47</v>
      </c>
      <c r="H107" s="70">
        <v>3</v>
      </c>
      <c r="I107" s="70">
        <v>1</v>
      </c>
      <c r="J107" s="70">
        <v>20</v>
      </c>
      <c r="K107" s="70"/>
      <c r="L107" s="142"/>
      <c r="M107" s="190">
        <f>C107+D107+E107+F107+G107+H107+I107+J107+K107+L107</f>
        <v>123</v>
      </c>
      <c r="N107" s="180">
        <v>7</v>
      </c>
      <c r="O107" s="105">
        <v>1</v>
      </c>
      <c r="P107" s="105"/>
      <c r="Q107" s="105"/>
      <c r="R107" s="105"/>
      <c r="S107" s="105">
        <v>23</v>
      </c>
      <c r="T107" s="105">
        <v>5</v>
      </c>
      <c r="U107" s="105">
        <v>29</v>
      </c>
      <c r="V107" s="120"/>
      <c r="W107" s="121"/>
      <c r="X107" s="201">
        <f>N107+O107+P107+Q107+R107+S107+T107+U107+V107+W107</f>
        <v>65</v>
      </c>
      <c r="Y107" s="204">
        <f t="shared" ref="Y107" si="174">M107+X107</f>
        <v>188</v>
      </c>
      <c r="Z107" s="48">
        <f>Y107-Y104</f>
        <v>4</v>
      </c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27.75" customHeight="1">
      <c r="A108" s="312" t="s">
        <v>52</v>
      </c>
      <c r="B108" s="98" t="s">
        <v>62</v>
      </c>
      <c r="C108" s="106"/>
      <c r="D108" s="107">
        <v>6</v>
      </c>
      <c r="E108" s="107"/>
      <c r="F108" s="107">
        <v>10</v>
      </c>
      <c r="G108" s="107">
        <v>30</v>
      </c>
      <c r="H108" s="96"/>
      <c r="I108" s="96"/>
      <c r="J108" s="215">
        <v>0</v>
      </c>
      <c r="K108" s="96"/>
      <c r="L108" s="143"/>
      <c r="M108" s="188">
        <f>C108+D108+E108+F108+G108+H108+I108+J108+K108+L108</f>
        <v>46</v>
      </c>
      <c r="N108" s="179">
        <v>15</v>
      </c>
      <c r="O108" s="66"/>
      <c r="P108" s="66"/>
      <c r="Q108" s="66"/>
      <c r="R108" s="66"/>
      <c r="S108" s="68">
        <v>4</v>
      </c>
      <c r="T108" s="62"/>
      <c r="U108" s="62">
        <v>15</v>
      </c>
      <c r="V108" s="112">
        <v>20</v>
      </c>
      <c r="W108" s="113"/>
      <c r="X108" s="199">
        <f>N108+O108+P108+Q108+R108+S108+T108+U108+V108+W108</f>
        <v>54</v>
      </c>
      <c r="Y108" s="204">
        <f>M108+X108</f>
        <v>100</v>
      </c>
    </row>
    <row r="109" spans="1:35" ht="27.75" customHeight="1">
      <c r="A109" s="313"/>
      <c r="B109" s="99" t="s">
        <v>77</v>
      </c>
      <c r="C109" s="59"/>
      <c r="D109" s="57">
        <v>4</v>
      </c>
      <c r="E109" s="57"/>
      <c r="F109" s="57">
        <v>4</v>
      </c>
      <c r="G109" s="57">
        <v>10</v>
      </c>
      <c r="H109" s="57"/>
      <c r="I109" s="57"/>
      <c r="J109" s="57">
        <v>1</v>
      </c>
      <c r="K109" s="57"/>
      <c r="L109" s="140"/>
      <c r="M109" s="188">
        <f>C109+D109+E109+F109+G109+H109+I109+J109+K109+L109</f>
        <v>19</v>
      </c>
      <c r="N109" s="177">
        <v>12</v>
      </c>
      <c r="O109" s="57"/>
      <c r="P109" s="57"/>
      <c r="Q109" s="57"/>
      <c r="R109" s="57"/>
      <c r="S109" s="57">
        <v>3</v>
      </c>
      <c r="T109" s="57"/>
      <c r="U109" s="57">
        <v>10</v>
      </c>
      <c r="V109" s="138">
        <v>0</v>
      </c>
      <c r="W109" s="115"/>
      <c r="X109" s="199">
        <f>N109+O109+P109+Q109+R109+S109+T109+U109+V109+W109</f>
        <v>25</v>
      </c>
      <c r="Y109" s="204">
        <f t="shared" ref="Y109" si="175">M109+X109</f>
        <v>44</v>
      </c>
    </row>
    <row r="110" spans="1:35" ht="27.75" customHeight="1">
      <c r="A110" s="313"/>
      <c r="B110" s="99" t="s">
        <v>71</v>
      </c>
      <c r="C110" s="76"/>
      <c r="D110" s="77">
        <f t="shared" ref="D110" si="176">D109/D108</f>
        <v>0.66666666666666663</v>
      </c>
      <c r="E110" s="77"/>
      <c r="F110" s="77">
        <f t="shared" ref="F110" si="177">F109/F108</f>
        <v>0.4</v>
      </c>
      <c r="G110" s="77">
        <f t="shared" ref="G110" si="178">G109/G108</f>
        <v>0.33333333333333331</v>
      </c>
      <c r="H110" s="77"/>
      <c r="I110" s="77"/>
      <c r="J110" s="77"/>
      <c r="K110" s="77"/>
      <c r="L110" s="141"/>
      <c r="M110" s="189">
        <f>M109/M108</f>
        <v>0.41304347826086957</v>
      </c>
      <c r="N110" s="152">
        <f t="shared" ref="N110" si="179">N109/N108</f>
        <v>0.8</v>
      </c>
      <c r="O110" s="77"/>
      <c r="P110" s="77"/>
      <c r="Q110" s="77"/>
      <c r="R110" s="77"/>
      <c r="S110" s="77">
        <f t="shared" ref="S110" si="180">S109/S108</f>
        <v>0.75</v>
      </c>
      <c r="T110" s="77"/>
      <c r="U110" s="77">
        <f t="shared" ref="U110:V110" si="181">U109/U108</f>
        <v>0.66666666666666663</v>
      </c>
      <c r="V110" s="77">
        <f t="shared" si="181"/>
        <v>0</v>
      </c>
      <c r="W110" s="115"/>
      <c r="X110" s="200">
        <f>X109/X108</f>
        <v>0.46296296296296297</v>
      </c>
      <c r="Y110" s="204"/>
    </row>
    <row r="111" spans="1:35" s="71" customFormat="1" ht="27.75" customHeight="1" thickBot="1">
      <c r="A111" s="314"/>
      <c r="B111" s="100" t="s">
        <v>64</v>
      </c>
      <c r="C111" s="104"/>
      <c r="D111" s="105">
        <v>6</v>
      </c>
      <c r="E111" s="105"/>
      <c r="F111" s="105">
        <v>8</v>
      </c>
      <c r="G111" s="105">
        <v>29</v>
      </c>
      <c r="H111" s="105"/>
      <c r="I111" s="105"/>
      <c r="J111" s="105">
        <v>1</v>
      </c>
      <c r="K111" s="105"/>
      <c r="L111" s="144"/>
      <c r="M111" s="190">
        <f>C111+D111+E111+F111+G111+H111+I111+J111+K111+L111</f>
        <v>44</v>
      </c>
      <c r="N111" s="156">
        <v>14</v>
      </c>
      <c r="O111" s="70"/>
      <c r="P111" s="70"/>
      <c r="Q111" s="70"/>
      <c r="R111" s="70"/>
      <c r="S111" s="70">
        <v>4</v>
      </c>
      <c r="T111" s="70"/>
      <c r="U111" s="70">
        <v>10</v>
      </c>
      <c r="V111" s="160">
        <v>10</v>
      </c>
      <c r="W111" s="117"/>
      <c r="X111" s="201">
        <f>N111+O111+P111+Q111+R111+S111+T111+U111+V111+W111</f>
        <v>38</v>
      </c>
      <c r="Y111" s="204">
        <f t="shared" ref="Y111" si="182">M111+X111</f>
        <v>82</v>
      </c>
      <c r="Z111" s="48">
        <f>Y111-Y108</f>
        <v>-18</v>
      </c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27.75" customHeight="1">
      <c r="A112" s="312" t="s">
        <v>53</v>
      </c>
      <c r="B112" s="98" t="s">
        <v>62</v>
      </c>
      <c r="C112" s="65"/>
      <c r="D112" s="66">
        <v>7</v>
      </c>
      <c r="E112" s="66"/>
      <c r="F112" s="66">
        <v>18</v>
      </c>
      <c r="G112" s="66">
        <v>30</v>
      </c>
      <c r="H112" s="213">
        <v>0</v>
      </c>
      <c r="I112" s="62"/>
      <c r="J112" s="62"/>
      <c r="K112" s="62">
        <v>10</v>
      </c>
      <c r="L112" s="139"/>
      <c r="M112" s="188">
        <f>C112+D112+E112+F112+G112+H112+I112+J112+K112+L112</f>
        <v>65</v>
      </c>
      <c r="N112" s="181"/>
      <c r="O112" s="107"/>
      <c r="P112" s="107"/>
      <c r="Q112" s="107"/>
      <c r="R112" s="107"/>
      <c r="S112" s="111">
        <v>8</v>
      </c>
      <c r="T112" s="96"/>
      <c r="U112" s="109">
        <v>8</v>
      </c>
      <c r="V112" s="118"/>
      <c r="W112" s="119"/>
      <c r="X112" s="199">
        <f>N112+O112+P112+Q112+R112+S112+T112+U112+V112+W112</f>
        <v>16</v>
      </c>
      <c r="Y112" s="204">
        <f>M112+X112</f>
        <v>81</v>
      </c>
    </row>
    <row r="113" spans="1:35" ht="27.75" customHeight="1">
      <c r="A113" s="313"/>
      <c r="B113" s="99" t="s">
        <v>77</v>
      </c>
      <c r="C113" s="59"/>
      <c r="D113" s="58">
        <v>0</v>
      </c>
      <c r="E113" s="57"/>
      <c r="F113" s="58">
        <v>17</v>
      </c>
      <c r="G113" s="57">
        <v>29</v>
      </c>
      <c r="H113" s="57">
        <v>3</v>
      </c>
      <c r="I113" s="57"/>
      <c r="J113" s="57"/>
      <c r="K113" s="57">
        <v>0</v>
      </c>
      <c r="L113" s="140"/>
      <c r="M113" s="188">
        <f>C113+D113+E113+F113+G113+H113+I113+J113+K113+L113</f>
        <v>49</v>
      </c>
      <c r="N113" s="177"/>
      <c r="O113" s="57"/>
      <c r="P113" s="57"/>
      <c r="Q113" s="57"/>
      <c r="R113" s="57"/>
      <c r="S113" s="57">
        <v>9</v>
      </c>
      <c r="T113" s="57"/>
      <c r="U113" s="58">
        <v>8</v>
      </c>
      <c r="V113" s="114"/>
      <c r="W113" s="115"/>
      <c r="X113" s="199">
        <f>N113+O113+P113+Q113+R113+S113+T113+U113+V113+W113</f>
        <v>17</v>
      </c>
      <c r="Y113" s="204">
        <f t="shared" ref="Y113" si="183">M113+X113</f>
        <v>66</v>
      </c>
    </row>
    <row r="114" spans="1:35" ht="27.75" customHeight="1">
      <c r="A114" s="313"/>
      <c r="B114" s="99" t="s">
        <v>71</v>
      </c>
      <c r="C114" s="76"/>
      <c r="D114" s="77">
        <f t="shared" ref="D114" si="184">D113/D112</f>
        <v>0</v>
      </c>
      <c r="E114" s="77"/>
      <c r="F114" s="77">
        <f t="shared" ref="F114" si="185">F113/F112</f>
        <v>0.94444444444444442</v>
      </c>
      <c r="G114" s="77">
        <f t="shared" ref="G114:K114" si="186">G113/G112</f>
        <v>0.96666666666666667</v>
      </c>
      <c r="H114" s="77"/>
      <c r="I114" s="77"/>
      <c r="J114" s="77"/>
      <c r="K114" s="77">
        <f t="shared" si="186"/>
        <v>0</v>
      </c>
      <c r="L114" s="141"/>
      <c r="M114" s="189">
        <f>M113/M112</f>
        <v>0.75384615384615383</v>
      </c>
      <c r="N114" s="152"/>
      <c r="O114" s="77"/>
      <c r="P114" s="77"/>
      <c r="Q114" s="77"/>
      <c r="R114" s="77"/>
      <c r="S114" s="77">
        <f t="shared" ref="S114" si="187">S113/S112</f>
        <v>1.125</v>
      </c>
      <c r="T114" s="77"/>
      <c r="U114" s="77">
        <f t="shared" ref="U114" si="188">U113/U112</f>
        <v>1</v>
      </c>
      <c r="V114" s="114"/>
      <c r="W114" s="115"/>
      <c r="X114" s="200">
        <f>X113/X112</f>
        <v>1.0625</v>
      </c>
      <c r="Y114" s="204"/>
    </row>
    <row r="115" spans="1:35" s="71" customFormat="1" ht="27.75" customHeight="1" thickBot="1">
      <c r="A115" s="314"/>
      <c r="B115" s="100" t="s">
        <v>64</v>
      </c>
      <c r="C115" s="69"/>
      <c r="D115" s="70">
        <v>3</v>
      </c>
      <c r="E115" s="70"/>
      <c r="F115" s="70">
        <v>18</v>
      </c>
      <c r="G115" s="70">
        <v>32</v>
      </c>
      <c r="H115" s="70">
        <v>3</v>
      </c>
      <c r="I115" s="70"/>
      <c r="J115" s="70"/>
      <c r="K115" s="70">
        <v>0</v>
      </c>
      <c r="L115" s="142"/>
      <c r="M115" s="190">
        <f>C115+D115+E115+F115+G115+H115+I115+J115+K115+L115</f>
        <v>56</v>
      </c>
      <c r="N115" s="180"/>
      <c r="O115" s="105"/>
      <c r="P115" s="105"/>
      <c r="Q115" s="105"/>
      <c r="R115" s="105"/>
      <c r="S115" s="105">
        <v>9</v>
      </c>
      <c r="T115" s="105"/>
      <c r="U115" s="105">
        <v>8</v>
      </c>
      <c r="V115" s="120"/>
      <c r="W115" s="121"/>
      <c r="X115" s="201">
        <f>N115+O115+P115+Q115+R115+S115+T115+U115+V115+W115</f>
        <v>17</v>
      </c>
      <c r="Y115" s="204">
        <f t="shared" ref="Y115" si="189">M115+X115</f>
        <v>73</v>
      </c>
      <c r="Z115" s="48">
        <f>Y115-Y112</f>
        <v>-8</v>
      </c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27.75" customHeight="1">
      <c r="A116" s="312" t="s">
        <v>54</v>
      </c>
      <c r="B116" s="98" t="s">
        <v>62</v>
      </c>
      <c r="C116" s="106"/>
      <c r="D116" s="107">
        <v>7</v>
      </c>
      <c r="E116" s="107"/>
      <c r="F116" s="107">
        <v>7</v>
      </c>
      <c r="G116" s="107">
        <v>20</v>
      </c>
      <c r="H116" s="215">
        <v>0</v>
      </c>
      <c r="I116" s="96"/>
      <c r="J116" s="215">
        <v>0</v>
      </c>
      <c r="K116" s="96"/>
      <c r="L116" s="143"/>
      <c r="M116" s="188">
        <f>C116+D116+E116+F116+G116+H116+I116+J116+K116+L116</f>
        <v>34</v>
      </c>
      <c r="N116" s="179"/>
      <c r="O116" s="66"/>
      <c r="P116" s="66"/>
      <c r="Q116" s="66"/>
      <c r="R116" s="66"/>
      <c r="S116" s="68">
        <v>7</v>
      </c>
      <c r="T116" s="68"/>
      <c r="U116" s="68">
        <v>11</v>
      </c>
      <c r="V116" s="122"/>
      <c r="W116" s="113"/>
      <c r="X116" s="199">
        <f>N116+O116+P116+Q116+R116+S116+T116+U116+V116+W116</f>
        <v>18</v>
      </c>
      <c r="Y116" s="204">
        <f>M116+X116</f>
        <v>52</v>
      </c>
    </row>
    <row r="117" spans="1:35" ht="27.75" customHeight="1">
      <c r="A117" s="313"/>
      <c r="B117" s="99" t="s">
        <v>77</v>
      </c>
      <c r="C117" s="59"/>
      <c r="D117" s="57">
        <v>2</v>
      </c>
      <c r="E117" s="57"/>
      <c r="F117" s="57">
        <v>1</v>
      </c>
      <c r="G117" s="57">
        <v>20</v>
      </c>
      <c r="H117" s="57">
        <v>1</v>
      </c>
      <c r="I117" s="57"/>
      <c r="J117" s="58">
        <v>3</v>
      </c>
      <c r="K117" s="57"/>
      <c r="L117" s="140"/>
      <c r="M117" s="188">
        <f>C117+D117+E117+F117+G117+H117+I117+J117+K117+L117</f>
        <v>27</v>
      </c>
      <c r="N117" s="177"/>
      <c r="O117" s="57"/>
      <c r="P117" s="57"/>
      <c r="Q117" s="58"/>
      <c r="R117" s="57"/>
      <c r="S117" s="57">
        <v>4</v>
      </c>
      <c r="T117" s="57"/>
      <c r="U117" s="57">
        <v>8</v>
      </c>
      <c r="V117" s="114"/>
      <c r="W117" s="115"/>
      <c r="X117" s="199">
        <f>N117+O117+P117+Q117+R117+S117+T117+U117+V117+W117</f>
        <v>12</v>
      </c>
      <c r="Y117" s="204">
        <f t="shared" ref="Y117" si="190">M117+X117</f>
        <v>39</v>
      </c>
    </row>
    <row r="118" spans="1:35" ht="27.75" customHeight="1">
      <c r="A118" s="313"/>
      <c r="B118" s="99" t="s">
        <v>71</v>
      </c>
      <c r="C118" s="76"/>
      <c r="D118" s="77">
        <f t="shared" ref="D118" si="191">D117/D116</f>
        <v>0.2857142857142857</v>
      </c>
      <c r="E118" s="77"/>
      <c r="F118" s="77">
        <f t="shared" ref="F118" si="192">F117/F116</f>
        <v>0.14285714285714285</v>
      </c>
      <c r="G118" s="77">
        <f t="shared" ref="G118" si="193">G117/G116</f>
        <v>1</v>
      </c>
      <c r="H118" s="77"/>
      <c r="I118" s="77"/>
      <c r="J118" s="77"/>
      <c r="K118" s="77"/>
      <c r="L118" s="141"/>
      <c r="M118" s="189">
        <f>M117/M116</f>
        <v>0.79411764705882348</v>
      </c>
      <c r="N118" s="152"/>
      <c r="O118" s="77"/>
      <c r="P118" s="77"/>
      <c r="Q118" s="77"/>
      <c r="R118" s="77"/>
      <c r="S118" s="77">
        <f t="shared" ref="S118" si="194">S117/S116</f>
        <v>0.5714285714285714</v>
      </c>
      <c r="T118" s="77"/>
      <c r="U118" s="77">
        <f t="shared" ref="U118" si="195">U117/U116</f>
        <v>0.72727272727272729</v>
      </c>
      <c r="V118" s="114"/>
      <c r="W118" s="115"/>
      <c r="X118" s="200">
        <f>X117/X116</f>
        <v>0.66666666666666663</v>
      </c>
      <c r="Y118" s="204"/>
    </row>
    <row r="119" spans="1:35" s="71" customFormat="1" ht="27.75" customHeight="1" thickBot="1">
      <c r="A119" s="314"/>
      <c r="B119" s="100" t="s">
        <v>64</v>
      </c>
      <c r="C119" s="104"/>
      <c r="D119" s="105">
        <v>4</v>
      </c>
      <c r="E119" s="105">
        <v>0</v>
      </c>
      <c r="F119" s="105">
        <v>5</v>
      </c>
      <c r="G119" s="105">
        <v>23</v>
      </c>
      <c r="H119" s="105">
        <v>1</v>
      </c>
      <c r="I119" s="105"/>
      <c r="J119" s="105">
        <v>3</v>
      </c>
      <c r="K119" s="105"/>
      <c r="L119" s="144"/>
      <c r="M119" s="190">
        <f>C119+D119+E119+F119+G119+H119+I119+J119+K119+L119</f>
        <v>36</v>
      </c>
      <c r="N119" s="156"/>
      <c r="O119" s="70"/>
      <c r="P119" s="70"/>
      <c r="Q119" s="70"/>
      <c r="R119" s="70"/>
      <c r="S119" s="70">
        <v>5</v>
      </c>
      <c r="T119" s="70"/>
      <c r="U119" s="70">
        <v>11</v>
      </c>
      <c r="V119" s="116"/>
      <c r="W119" s="117"/>
      <c r="X119" s="201">
        <f>N119+O119+P119+Q119+R119+S119+T119+U119+V119+W119</f>
        <v>16</v>
      </c>
      <c r="Y119" s="204">
        <f t="shared" ref="Y119" si="196">M119+X119</f>
        <v>52</v>
      </c>
      <c r="Z119" s="48">
        <f>Y119-Y116</f>
        <v>0</v>
      </c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27.75" customHeight="1">
      <c r="A120" s="312" t="s">
        <v>55</v>
      </c>
      <c r="B120" s="98" t="s">
        <v>62</v>
      </c>
      <c r="C120" s="65"/>
      <c r="D120" s="66">
        <v>10</v>
      </c>
      <c r="E120" s="66"/>
      <c r="F120" s="66">
        <v>10</v>
      </c>
      <c r="G120" s="66">
        <v>20</v>
      </c>
      <c r="H120" s="62"/>
      <c r="I120" s="213">
        <v>0</v>
      </c>
      <c r="J120" s="62"/>
      <c r="K120" s="62"/>
      <c r="L120" s="139"/>
      <c r="M120" s="188">
        <f>C120+D120+E120+F120+G120+H120+I120+J120+K120+L120</f>
        <v>40</v>
      </c>
      <c r="N120" s="181"/>
      <c r="O120" s="107"/>
      <c r="P120" s="107"/>
      <c r="Q120" s="107"/>
      <c r="R120" s="107"/>
      <c r="S120" s="109">
        <v>9</v>
      </c>
      <c r="T120" s="96">
        <v>5</v>
      </c>
      <c r="U120" s="96"/>
      <c r="V120" s="118"/>
      <c r="W120" s="119"/>
      <c r="X120" s="199">
        <f>N120+O120+P120+Q120+R120+S120+T120+U120+V120+W120</f>
        <v>14</v>
      </c>
      <c r="Y120" s="204">
        <f>M120+X120</f>
        <v>54</v>
      </c>
    </row>
    <row r="121" spans="1:35" ht="27.75" customHeight="1">
      <c r="A121" s="313"/>
      <c r="B121" s="99" t="s">
        <v>77</v>
      </c>
      <c r="C121" s="59"/>
      <c r="D121" s="57">
        <v>5</v>
      </c>
      <c r="E121" s="57"/>
      <c r="F121" s="57">
        <v>9</v>
      </c>
      <c r="G121" s="57">
        <v>16</v>
      </c>
      <c r="H121" s="57"/>
      <c r="I121" s="57">
        <v>1</v>
      </c>
      <c r="J121" s="57"/>
      <c r="K121" s="57"/>
      <c r="L121" s="140"/>
      <c r="M121" s="188">
        <f>C121+D121+E121+F121+G121+H121+I121+J121+K121+L121</f>
        <v>31</v>
      </c>
      <c r="N121" s="177"/>
      <c r="O121" s="57"/>
      <c r="P121" s="57"/>
      <c r="Q121" s="57"/>
      <c r="R121" s="57"/>
      <c r="S121" s="57">
        <v>7</v>
      </c>
      <c r="T121" s="57">
        <v>4</v>
      </c>
      <c r="U121" s="57"/>
      <c r="V121" s="114"/>
      <c r="W121" s="115"/>
      <c r="X121" s="199">
        <f>N121+O121+P121+Q121+R121+S121+T121+U121+V121+W121</f>
        <v>11</v>
      </c>
      <c r="Y121" s="204">
        <f t="shared" ref="Y121" si="197">M121+X121</f>
        <v>42</v>
      </c>
    </row>
    <row r="122" spans="1:35" ht="27.75" customHeight="1">
      <c r="A122" s="313"/>
      <c r="B122" s="99" t="s">
        <v>71</v>
      </c>
      <c r="C122" s="76"/>
      <c r="D122" s="77">
        <f t="shared" ref="D122" si="198">D121/D120</f>
        <v>0.5</v>
      </c>
      <c r="E122" s="77"/>
      <c r="F122" s="77">
        <f t="shared" ref="F122" si="199">F121/F120</f>
        <v>0.9</v>
      </c>
      <c r="G122" s="77">
        <f t="shared" ref="G122" si="200">G121/G120</f>
        <v>0.8</v>
      </c>
      <c r="H122" s="77"/>
      <c r="I122" s="77"/>
      <c r="J122" s="77"/>
      <c r="K122" s="77"/>
      <c r="L122" s="141"/>
      <c r="M122" s="189">
        <f>M121/M120</f>
        <v>0.77500000000000002</v>
      </c>
      <c r="N122" s="152"/>
      <c r="O122" s="77"/>
      <c r="P122" s="77"/>
      <c r="Q122" s="77"/>
      <c r="R122" s="77"/>
      <c r="S122" s="77">
        <f t="shared" ref="S122:T122" si="201">S121/S120</f>
        <v>0.77777777777777779</v>
      </c>
      <c r="T122" s="77">
        <f t="shared" si="201"/>
        <v>0.8</v>
      </c>
      <c r="U122" s="77"/>
      <c r="V122" s="114"/>
      <c r="W122" s="115"/>
      <c r="X122" s="200">
        <f>X121/X120</f>
        <v>0.7857142857142857</v>
      </c>
      <c r="Y122" s="204"/>
    </row>
    <row r="123" spans="1:35" s="71" customFormat="1" ht="27.75" customHeight="1" thickBot="1">
      <c r="A123" s="314"/>
      <c r="B123" s="100" t="s">
        <v>64</v>
      </c>
      <c r="C123" s="69"/>
      <c r="D123" s="70">
        <v>9</v>
      </c>
      <c r="E123" s="70"/>
      <c r="F123" s="70">
        <v>10</v>
      </c>
      <c r="G123" s="70">
        <v>20</v>
      </c>
      <c r="H123" s="70"/>
      <c r="I123" s="70">
        <v>1</v>
      </c>
      <c r="J123" s="70"/>
      <c r="K123" s="70"/>
      <c r="L123" s="142"/>
      <c r="M123" s="190">
        <f>C123+D123+E123+F123+G123+H123+I123+J123+K123+L123</f>
        <v>40</v>
      </c>
      <c r="N123" s="180"/>
      <c r="O123" s="105"/>
      <c r="P123" s="105"/>
      <c r="Q123" s="105"/>
      <c r="R123" s="105"/>
      <c r="S123" s="105">
        <v>8</v>
      </c>
      <c r="T123" s="105">
        <v>5</v>
      </c>
      <c r="U123" s="105"/>
      <c r="V123" s="120"/>
      <c r="W123" s="121"/>
      <c r="X123" s="201">
        <f>N123+O123+P123+Q123+R123+S123+T123+U123+V123+W123</f>
        <v>13</v>
      </c>
      <c r="Y123" s="204">
        <f t="shared" ref="Y123" si="202">M123+X123</f>
        <v>53</v>
      </c>
      <c r="Z123" s="48">
        <f>Y123-Y120</f>
        <v>-1</v>
      </c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27.75" customHeight="1">
      <c r="A124" s="312" t="s">
        <v>56</v>
      </c>
      <c r="B124" s="98" t="s">
        <v>62</v>
      </c>
      <c r="C124" s="106"/>
      <c r="D124" s="107">
        <v>6</v>
      </c>
      <c r="E124" s="107"/>
      <c r="F124" s="107">
        <v>8</v>
      </c>
      <c r="G124" s="107">
        <v>30</v>
      </c>
      <c r="H124" s="96"/>
      <c r="I124" s="96"/>
      <c r="J124" s="215">
        <v>0</v>
      </c>
      <c r="K124" s="96"/>
      <c r="L124" s="143"/>
      <c r="M124" s="188">
        <f>C124+D124+E124+F124+G124+H124+I124+J124+K124+L124</f>
        <v>44</v>
      </c>
      <c r="N124" s="179">
        <v>5</v>
      </c>
      <c r="O124" s="66"/>
      <c r="P124" s="66"/>
      <c r="Q124" s="66"/>
      <c r="R124" s="66"/>
      <c r="S124" s="67"/>
      <c r="T124" s="62">
        <v>5</v>
      </c>
      <c r="U124" s="68">
        <v>25</v>
      </c>
      <c r="V124" s="122"/>
      <c r="W124" s="113"/>
      <c r="X124" s="199">
        <f>N124+O124+P124+Q124+R124+S124+T124+U124+V124+W124</f>
        <v>35</v>
      </c>
      <c r="Y124" s="204">
        <f>M124+X124</f>
        <v>79</v>
      </c>
    </row>
    <row r="125" spans="1:35" ht="27.75" customHeight="1">
      <c r="A125" s="313"/>
      <c r="B125" s="99" t="s">
        <v>77</v>
      </c>
      <c r="C125" s="59"/>
      <c r="D125" s="57">
        <v>2</v>
      </c>
      <c r="E125" s="57"/>
      <c r="F125" s="57">
        <v>5</v>
      </c>
      <c r="G125" s="57">
        <v>29</v>
      </c>
      <c r="H125" s="57"/>
      <c r="I125" s="57"/>
      <c r="J125" s="57">
        <v>5</v>
      </c>
      <c r="K125" s="57"/>
      <c r="L125" s="140"/>
      <c r="M125" s="188">
        <f>C125+D125+E125+F125+G125+H125+I125+J125+K125+L125</f>
        <v>41</v>
      </c>
      <c r="N125" s="177">
        <v>5</v>
      </c>
      <c r="O125" s="57"/>
      <c r="P125" s="57"/>
      <c r="Q125" s="57"/>
      <c r="R125" s="57"/>
      <c r="S125" s="57"/>
      <c r="T125" s="57">
        <v>2</v>
      </c>
      <c r="U125" s="57">
        <v>30</v>
      </c>
      <c r="V125" s="114"/>
      <c r="W125" s="115"/>
      <c r="X125" s="199">
        <f>N125+O125+P125+Q125+R125+S125+T125+U125+V125+W125</f>
        <v>37</v>
      </c>
      <c r="Y125" s="204">
        <f t="shared" ref="Y125" si="203">M125+X125</f>
        <v>78</v>
      </c>
    </row>
    <row r="126" spans="1:35" ht="27.75" customHeight="1">
      <c r="A126" s="313"/>
      <c r="B126" s="99" t="s">
        <v>71</v>
      </c>
      <c r="C126" s="76"/>
      <c r="D126" s="77">
        <f t="shared" ref="D126" si="204">D125/D124</f>
        <v>0.33333333333333331</v>
      </c>
      <c r="E126" s="77"/>
      <c r="F126" s="77">
        <f t="shared" ref="F126" si="205">F125/F124</f>
        <v>0.625</v>
      </c>
      <c r="G126" s="77">
        <f t="shared" ref="G126" si="206">G125/G124</f>
        <v>0.96666666666666667</v>
      </c>
      <c r="H126" s="77"/>
      <c r="I126" s="77"/>
      <c r="J126" s="77"/>
      <c r="K126" s="77"/>
      <c r="L126" s="141"/>
      <c r="M126" s="189">
        <f>M125/M124</f>
        <v>0.93181818181818177</v>
      </c>
      <c r="N126" s="152">
        <f t="shared" ref="N126" si="207">N125/N124</f>
        <v>1</v>
      </c>
      <c r="O126" s="77"/>
      <c r="P126" s="77"/>
      <c r="Q126" s="77"/>
      <c r="R126" s="77"/>
      <c r="S126" s="77"/>
      <c r="T126" s="77">
        <f t="shared" ref="T126" si="208">T125/T124</f>
        <v>0.4</v>
      </c>
      <c r="U126" s="77">
        <f t="shared" ref="U126" si="209">U125/U124</f>
        <v>1.2</v>
      </c>
      <c r="V126" s="114"/>
      <c r="W126" s="115"/>
      <c r="X126" s="200">
        <f>X125/X124</f>
        <v>1.0571428571428572</v>
      </c>
      <c r="Y126" s="204"/>
    </row>
    <row r="127" spans="1:35" s="71" customFormat="1" ht="27.75" customHeight="1" thickBot="1">
      <c r="A127" s="314"/>
      <c r="B127" s="100" t="s">
        <v>64</v>
      </c>
      <c r="C127" s="104"/>
      <c r="D127" s="105">
        <v>4</v>
      </c>
      <c r="E127" s="105"/>
      <c r="F127" s="105">
        <v>8</v>
      </c>
      <c r="G127" s="105">
        <v>32</v>
      </c>
      <c r="H127" s="105"/>
      <c r="I127" s="105">
        <v>0</v>
      </c>
      <c r="J127" s="105">
        <v>5</v>
      </c>
      <c r="K127" s="105"/>
      <c r="L127" s="144"/>
      <c r="M127" s="190">
        <f>C127+D127+E127+F127+G127+H127+I127+J127+K127+L127</f>
        <v>49</v>
      </c>
      <c r="N127" s="156">
        <v>5</v>
      </c>
      <c r="O127" s="70"/>
      <c r="P127" s="70"/>
      <c r="Q127" s="70"/>
      <c r="R127" s="70">
        <v>0</v>
      </c>
      <c r="S127" s="70"/>
      <c r="T127" s="70">
        <v>5</v>
      </c>
      <c r="U127" s="70">
        <v>30</v>
      </c>
      <c r="V127" s="116"/>
      <c r="W127" s="117"/>
      <c r="X127" s="201">
        <f>N127+O127+P127+Q127+R127+S127+T127+U127+V127+W127</f>
        <v>40</v>
      </c>
      <c r="Y127" s="204">
        <f t="shared" ref="Y127" si="210">M127+X127</f>
        <v>89</v>
      </c>
      <c r="Z127" s="48">
        <f>Y127-Y124</f>
        <v>10</v>
      </c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27.75" customHeight="1">
      <c r="A128" s="312" t="s">
        <v>57</v>
      </c>
      <c r="B128" s="98" t="s">
        <v>62</v>
      </c>
      <c r="C128" s="65"/>
      <c r="D128" s="66">
        <v>6</v>
      </c>
      <c r="E128" s="66"/>
      <c r="F128" s="66">
        <v>9</v>
      </c>
      <c r="G128" s="66">
        <v>30</v>
      </c>
      <c r="H128" s="213">
        <v>0</v>
      </c>
      <c r="I128" s="62">
        <v>5</v>
      </c>
      <c r="J128" s="213">
        <v>0</v>
      </c>
      <c r="K128" s="62"/>
      <c r="L128" s="139"/>
      <c r="M128" s="188">
        <f>C128+D128+E128+F128+G128+H128+I128+J128+K128+L128</f>
        <v>50</v>
      </c>
      <c r="N128" s="181"/>
      <c r="O128" s="107"/>
      <c r="P128" s="107"/>
      <c r="Q128" s="107"/>
      <c r="R128" s="107"/>
      <c r="S128" s="111">
        <v>9</v>
      </c>
      <c r="T128" s="96">
        <v>5</v>
      </c>
      <c r="U128" s="109">
        <v>10</v>
      </c>
      <c r="V128" s="123">
        <v>6</v>
      </c>
      <c r="W128" s="119"/>
      <c r="X128" s="199">
        <f>N128+O128+P128+Q128+R128+S128+T128+U128+V128+W128</f>
        <v>30</v>
      </c>
      <c r="Y128" s="204">
        <f>M128+X128</f>
        <v>80</v>
      </c>
    </row>
    <row r="129" spans="1:35" ht="27.75" customHeight="1">
      <c r="A129" s="313"/>
      <c r="B129" s="99" t="s">
        <v>77</v>
      </c>
      <c r="C129" s="59"/>
      <c r="D129" s="58">
        <v>1</v>
      </c>
      <c r="E129" s="57"/>
      <c r="F129" s="58">
        <v>6</v>
      </c>
      <c r="G129" s="57">
        <v>26</v>
      </c>
      <c r="H129" s="57">
        <v>3</v>
      </c>
      <c r="I129" s="57">
        <v>4</v>
      </c>
      <c r="J129" s="57">
        <v>2</v>
      </c>
      <c r="K129" s="57"/>
      <c r="L129" s="140"/>
      <c r="M129" s="188">
        <f>C129+D129+E129+F129+G129+H129+I129+J129+K129+L129</f>
        <v>42</v>
      </c>
      <c r="N129" s="177"/>
      <c r="O129" s="57"/>
      <c r="P129" s="57"/>
      <c r="Q129" s="57"/>
      <c r="R129" s="57"/>
      <c r="S129" s="57">
        <v>8</v>
      </c>
      <c r="T129" s="57">
        <v>2</v>
      </c>
      <c r="U129" s="58">
        <v>8</v>
      </c>
      <c r="V129" s="147">
        <v>4</v>
      </c>
      <c r="W129" s="115"/>
      <c r="X129" s="199">
        <f>N129+O129+P129+Q129+R129+S129+T129+U129+V129+W129</f>
        <v>22</v>
      </c>
      <c r="Y129" s="204">
        <f t="shared" ref="Y129" si="211">M129+X129</f>
        <v>64</v>
      </c>
    </row>
    <row r="130" spans="1:35" ht="20.25" customHeight="1">
      <c r="A130" s="313"/>
      <c r="B130" s="99" t="s">
        <v>71</v>
      </c>
      <c r="C130" s="76"/>
      <c r="D130" s="77">
        <f t="shared" ref="D130" si="212">D129/D128</f>
        <v>0.16666666666666666</v>
      </c>
      <c r="E130" s="77"/>
      <c r="F130" s="77">
        <f t="shared" ref="F130" si="213">F129/F128</f>
        <v>0.66666666666666663</v>
      </c>
      <c r="G130" s="77">
        <f t="shared" ref="G130" si="214">G129/G128</f>
        <v>0.8666666666666667</v>
      </c>
      <c r="H130" s="77"/>
      <c r="I130" s="77">
        <f t="shared" ref="I130" si="215">I129/I128</f>
        <v>0.8</v>
      </c>
      <c r="J130" s="77"/>
      <c r="K130" s="77"/>
      <c r="L130" s="141"/>
      <c r="M130" s="189">
        <f>M129/M128</f>
        <v>0.84</v>
      </c>
      <c r="N130" s="152"/>
      <c r="O130" s="77"/>
      <c r="P130" s="77"/>
      <c r="Q130" s="77"/>
      <c r="R130" s="77"/>
      <c r="S130" s="77">
        <f t="shared" ref="S130" si="216">S129/S128</f>
        <v>0.88888888888888884</v>
      </c>
      <c r="T130" s="77">
        <f t="shared" ref="T130" si="217">T129/T128</f>
        <v>0.4</v>
      </c>
      <c r="U130" s="77">
        <f t="shared" ref="U130:V130" si="218">U129/U128</f>
        <v>0.8</v>
      </c>
      <c r="V130" s="77">
        <f t="shared" si="218"/>
        <v>0.66666666666666663</v>
      </c>
      <c r="W130" s="115"/>
      <c r="X130" s="200">
        <f>X129/X128</f>
        <v>0.73333333333333328</v>
      </c>
      <c r="Y130" s="204"/>
    </row>
    <row r="131" spans="1:35" s="71" customFormat="1" ht="27.75" customHeight="1" thickBot="1">
      <c r="A131" s="314"/>
      <c r="B131" s="100" t="s">
        <v>64</v>
      </c>
      <c r="C131" s="69"/>
      <c r="D131" s="70">
        <v>4</v>
      </c>
      <c r="E131" s="70"/>
      <c r="F131" s="70">
        <v>9</v>
      </c>
      <c r="G131" s="70">
        <v>30</v>
      </c>
      <c r="H131" s="70">
        <v>3</v>
      </c>
      <c r="I131" s="70">
        <v>5</v>
      </c>
      <c r="J131" s="70">
        <v>2</v>
      </c>
      <c r="K131" s="70"/>
      <c r="L131" s="142"/>
      <c r="M131" s="208">
        <f>C131+D131+E131+F131+G131+H131+I131+J131+K131+L131</f>
        <v>53</v>
      </c>
      <c r="N131" s="180"/>
      <c r="O131" s="105"/>
      <c r="P131" s="105"/>
      <c r="Q131" s="105"/>
      <c r="R131" s="105"/>
      <c r="S131" s="105">
        <v>9</v>
      </c>
      <c r="T131" s="105">
        <v>4</v>
      </c>
      <c r="U131" s="105">
        <v>8</v>
      </c>
      <c r="V131" s="157">
        <v>6</v>
      </c>
      <c r="W131" s="121"/>
      <c r="X131" s="201">
        <f>N131+O131+P131+Q131+R131+S131+T131+U131+V131+W131</f>
        <v>27</v>
      </c>
      <c r="Y131" s="204">
        <f t="shared" ref="Y131" si="219">M131+X131</f>
        <v>80</v>
      </c>
      <c r="Z131" s="48">
        <f>Y131-Y128</f>
        <v>0</v>
      </c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27.75" customHeight="1">
      <c r="A132" s="312" t="s">
        <v>68</v>
      </c>
      <c r="B132" s="98" t="s">
        <v>62</v>
      </c>
      <c r="C132" s="106"/>
      <c r="D132" s="107"/>
      <c r="E132" s="107"/>
      <c r="F132" s="107">
        <v>10</v>
      </c>
      <c r="G132" s="107">
        <v>53</v>
      </c>
      <c r="H132" s="96"/>
      <c r="I132" s="96">
        <v>10</v>
      </c>
      <c r="J132" s="96"/>
      <c r="K132" s="96">
        <v>10</v>
      </c>
      <c r="L132" s="143"/>
      <c r="M132" s="209">
        <f>C132+D132+E132+F132+G132+H132+I132+J132+K132+L132</f>
        <v>83</v>
      </c>
      <c r="N132" s="179">
        <v>5</v>
      </c>
      <c r="O132" s="66"/>
      <c r="P132" s="66"/>
      <c r="Q132" s="66"/>
      <c r="R132" s="66"/>
      <c r="S132" s="68">
        <v>9</v>
      </c>
      <c r="T132" s="62">
        <v>5</v>
      </c>
      <c r="U132" s="62"/>
      <c r="V132" s="122"/>
      <c r="W132" s="113"/>
      <c r="X132" s="199">
        <f>N132+O132+P132+Q132+R132+S132+T132+U132+V132+W132</f>
        <v>19</v>
      </c>
      <c r="Y132" s="204">
        <f>M132+X132</f>
        <v>102</v>
      </c>
    </row>
    <row r="133" spans="1:35" ht="27.75" customHeight="1">
      <c r="A133" s="313"/>
      <c r="B133" s="99" t="s">
        <v>77</v>
      </c>
      <c r="C133" s="59"/>
      <c r="D133" s="57"/>
      <c r="E133" s="57"/>
      <c r="F133" s="57">
        <v>8</v>
      </c>
      <c r="G133" s="57">
        <v>43</v>
      </c>
      <c r="H133" s="57"/>
      <c r="I133" s="57">
        <v>9</v>
      </c>
      <c r="J133" s="57"/>
      <c r="K133" s="57">
        <v>10</v>
      </c>
      <c r="L133" s="140"/>
      <c r="M133" s="188">
        <f>C133+D133+E133+F133+G133+H133+I133+J133+K133+L133</f>
        <v>70</v>
      </c>
      <c r="N133" s="177">
        <v>8</v>
      </c>
      <c r="O133" s="57"/>
      <c r="P133" s="57"/>
      <c r="Q133" s="57"/>
      <c r="R133" s="57"/>
      <c r="S133" s="57">
        <v>0</v>
      </c>
      <c r="T133" s="57">
        <v>1</v>
      </c>
      <c r="U133" s="57"/>
      <c r="V133" s="114"/>
      <c r="W133" s="115"/>
      <c r="X133" s="199">
        <f>N133+O133+P133+Q133+R133+S133+T133+U133+V133+W133</f>
        <v>9</v>
      </c>
      <c r="Y133" s="204">
        <f t="shared" ref="Y133" si="220">M133+X133</f>
        <v>79</v>
      </c>
    </row>
    <row r="134" spans="1:35" ht="21.75" customHeight="1">
      <c r="A134" s="313"/>
      <c r="B134" s="99" t="s">
        <v>71</v>
      </c>
      <c r="C134" s="76"/>
      <c r="D134" s="77"/>
      <c r="E134" s="77"/>
      <c r="F134" s="77">
        <f t="shared" ref="F134:G134" si="221">F133/F132</f>
        <v>0.8</v>
      </c>
      <c r="G134" s="77">
        <f t="shared" si="221"/>
        <v>0.81132075471698117</v>
      </c>
      <c r="H134" s="77"/>
      <c r="I134" s="77">
        <f t="shared" ref="I134:K134" si="222">I133/I132</f>
        <v>0.9</v>
      </c>
      <c r="J134" s="77"/>
      <c r="K134" s="77">
        <f t="shared" si="222"/>
        <v>1</v>
      </c>
      <c r="L134" s="141"/>
      <c r="M134" s="189">
        <f>M133/M132</f>
        <v>0.84337349397590367</v>
      </c>
      <c r="N134" s="152">
        <f>N133/N132</f>
        <v>1.6</v>
      </c>
      <c r="O134" s="77"/>
      <c r="P134" s="77"/>
      <c r="Q134" s="77"/>
      <c r="R134" s="77"/>
      <c r="S134" s="77">
        <f t="shared" ref="S134" si="223">S133/S132</f>
        <v>0</v>
      </c>
      <c r="T134" s="77">
        <f t="shared" ref="T134" si="224">T133/T132</f>
        <v>0.2</v>
      </c>
      <c r="U134" s="77"/>
      <c r="V134" s="114"/>
      <c r="W134" s="115"/>
      <c r="X134" s="200">
        <f>X133/X132</f>
        <v>0.47368421052631576</v>
      </c>
      <c r="Y134" s="204"/>
    </row>
    <row r="135" spans="1:35" s="71" customFormat="1" ht="27.75" customHeight="1" thickBot="1">
      <c r="A135" s="314"/>
      <c r="B135" s="100" t="s">
        <v>64</v>
      </c>
      <c r="C135" s="104"/>
      <c r="D135" s="105"/>
      <c r="E135" s="105"/>
      <c r="F135" s="105">
        <v>10</v>
      </c>
      <c r="G135" s="105">
        <v>53</v>
      </c>
      <c r="H135" s="105"/>
      <c r="I135" s="105">
        <v>10</v>
      </c>
      <c r="J135" s="105"/>
      <c r="K135" s="105">
        <v>10</v>
      </c>
      <c r="L135" s="144"/>
      <c r="M135" s="210">
        <f>C135+D135+E135+F135+G135+H135+I135+J135+K135+L135</f>
        <v>83</v>
      </c>
      <c r="N135" s="156">
        <v>8</v>
      </c>
      <c r="O135" s="70"/>
      <c r="P135" s="70"/>
      <c r="Q135" s="70"/>
      <c r="R135" s="70"/>
      <c r="S135" s="70">
        <v>5</v>
      </c>
      <c r="T135" s="70">
        <v>5</v>
      </c>
      <c r="U135" s="70"/>
      <c r="V135" s="116"/>
      <c r="W135" s="117"/>
      <c r="X135" s="201">
        <f>N135+O135+P135+Q135+R135+S135+T135+U135+V135+W135</f>
        <v>18</v>
      </c>
      <c r="Y135" s="204">
        <f t="shared" ref="Y135" si="225">M135+X135</f>
        <v>101</v>
      </c>
      <c r="Z135" s="48">
        <f>Y135-Y132</f>
        <v>-1</v>
      </c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27.75" customHeight="1">
      <c r="A136" s="312" t="s">
        <v>58</v>
      </c>
      <c r="B136" s="98" t="s">
        <v>62</v>
      </c>
      <c r="C136" s="65"/>
      <c r="D136" s="66">
        <v>50</v>
      </c>
      <c r="E136" s="66"/>
      <c r="F136" s="66">
        <v>0</v>
      </c>
      <c r="G136" s="66"/>
      <c r="H136" s="62"/>
      <c r="I136" s="62"/>
      <c r="J136" s="62"/>
      <c r="K136" s="62">
        <v>0</v>
      </c>
      <c r="L136" s="139"/>
      <c r="M136" s="209">
        <f>C136+D136+E136+F136+G136+H136+I136+J136+K136+L136</f>
        <v>50</v>
      </c>
      <c r="N136" s="181">
        <v>0</v>
      </c>
      <c r="O136" s="107">
        <v>5</v>
      </c>
      <c r="P136" s="107"/>
      <c r="Q136" s="107"/>
      <c r="R136" s="107"/>
      <c r="S136" s="111"/>
      <c r="T136" s="96"/>
      <c r="U136" s="96"/>
      <c r="V136" s="118"/>
      <c r="W136" s="119"/>
      <c r="X136" s="199">
        <f>N136+O136+P136+Q136+R136+S136+T136+U136+V136+W136</f>
        <v>5</v>
      </c>
      <c r="Y136" s="204">
        <f>M136+X136</f>
        <v>55</v>
      </c>
    </row>
    <row r="137" spans="1:35" ht="27.75" customHeight="1">
      <c r="A137" s="313"/>
      <c r="B137" s="99" t="s">
        <v>77</v>
      </c>
      <c r="C137" s="59"/>
      <c r="D137" s="57">
        <v>47</v>
      </c>
      <c r="E137" s="57"/>
      <c r="F137" s="57">
        <v>0</v>
      </c>
      <c r="G137" s="57"/>
      <c r="H137" s="57"/>
      <c r="I137" s="57"/>
      <c r="J137" s="57"/>
      <c r="K137" s="57">
        <v>0</v>
      </c>
      <c r="L137" s="140"/>
      <c r="M137" s="188">
        <f>C137+D137+E137+F137+G137+H137+I137+J137+K137+L137</f>
        <v>47</v>
      </c>
      <c r="N137" s="212">
        <v>1</v>
      </c>
      <c r="O137" s="57">
        <v>5</v>
      </c>
      <c r="P137" s="57"/>
      <c r="Q137" s="57"/>
      <c r="R137" s="57"/>
      <c r="S137" s="57"/>
      <c r="T137" s="57"/>
      <c r="U137" s="57"/>
      <c r="V137" s="114"/>
      <c r="W137" s="115"/>
      <c r="X137" s="199">
        <f>N137+O137+P137+Q137+R137+S137+T137+U137+V137+W137</f>
        <v>6</v>
      </c>
      <c r="Y137" s="204">
        <f t="shared" ref="Y137" si="226">M137+X137</f>
        <v>53</v>
      </c>
    </row>
    <row r="138" spans="1:35" ht="27.75" customHeight="1">
      <c r="A138" s="313"/>
      <c r="B138" s="99" t="s">
        <v>71</v>
      </c>
      <c r="C138" s="76"/>
      <c r="D138" s="77">
        <f t="shared" ref="D138" si="227">D137/D136</f>
        <v>0.94</v>
      </c>
      <c r="E138" s="77"/>
      <c r="F138" s="77"/>
      <c r="G138" s="77"/>
      <c r="H138" s="77"/>
      <c r="I138" s="77"/>
      <c r="J138" s="77"/>
      <c r="K138" s="77"/>
      <c r="L138" s="141"/>
      <c r="M138" s="189">
        <f>M137/M136</f>
        <v>0.94</v>
      </c>
      <c r="N138" s="152"/>
      <c r="O138" s="77">
        <f t="shared" ref="O138" si="228">O137/O136</f>
        <v>1</v>
      </c>
      <c r="P138" s="77"/>
      <c r="Q138" s="77"/>
      <c r="R138" s="77"/>
      <c r="S138" s="77"/>
      <c r="T138" s="77"/>
      <c r="U138" s="77"/>
      <c r="V138" s="114"/>
      <c r="W138" s="115"/>
      <c r="X138" s="200">
        <f>X137/X136</f>
        <v>1.2</v>
      </c>
      <c r="Y138" s="204"/>
    </row>
    <row r="139" spans="1:35" s="71" customFormat="1" ht="27.75" customHeight="1" thickBot="1">
      <c r="A139" s="314"/>
      <c r="B139" s="100" t="s">
        <v>64</v>
      </c>
      <c r="C139" s="69"/>
      <c r="D139" s="70">
        <v>50</v>
      </c>
      <c r="E139" s="70"/>
      <c r="F139" s="70">
        <v>0</v>
      </c>
      <c r="G139" s="70"/>
      <c r="H139" s="70"/>
      <c r="I139" s="70">
        <v>0</v>
      </c>
      <c r="J139" s="70">
        <v>0</v>
      </c>
      <c r="K139" s="70">
        <v>0</v>
      </c>
      <c r="L139" s="142"/>
      <c r="M139" s="210">
        <f>C139+D139+E139+F139+G139+H139+I139+J139+K139+L139</f>
        <v>50</v>
      </c>
      <c r="N139" s="180">
        <v>1</v>
      </c>
      <c r="O139" s="105">
        <v>5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20"/>
      <c r="W139" s="121"/>
      <c r="X139" s="201">
        <f>N139+O139+P139+Q139+R139+S139+T139+U139+V139+W139</f>
        <v>6</v>
      </c>
      <c r="Y139" s="204">
        <f t="shared" ref="Y139" si="229">M139+X139</f>
        <v>56</v>
      </c>
      <c r="Z139" s="48">
        <f>Y139-Y136</f>
        <v>1</v>
      </c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27.75" customHeight="1">
      <c r="A140" s="312" t="s">
        <v>59</v>
      </c>
      <c r="B140" s="98" t="s">
        <v>62</v>
      </c>
      <c r="C140" s="106"/>
      <c r="D140" s="107">
        <v>35</v>
      </c>
      <c r="E140" s="107"/>
      <c r="F140" s="107">
        <v>2</v>
      </c>
      <c r="G140" s="107"/>
      <c r="H140" s="96"/>
      <c r="I140" s="96"/>
      <c r="J140" s="96"/>
      <c r="K140" s="96">
        <v>0</v>
      </c>
      <c r="L140" s="143"/>
      <c r="M140" s="209">
        <f>C140+D140+E140+F140+G140+H140+I140+J140+K140+L140</f>
        <v>37</v>
      </c>
      <c r="N140" s="179">
        <v>0</v>
      </c>
      <c r="O140" s="80">
        <v>0</v>
      </c>
      <c r="P140" s="66"/>
      <c r="Q140" s="66"/>
      <c r="R140" s="66"/>
      <c r="S140" s="67"/>
      <c r="T140" s="62"/>
      <c r="U140" s="62"/>
      <c r="V140" s="122"/>
      <c r="W140" s="113"/>
      <c r="X140" s="199">
        <f>N140+O140+P140+Q140+R140+S140+T140+U140+V140+W140</f>
        <v>0</v>
      </c>
      <c r="Y140" s="204">
        <f>M140+X140</f>
        <v>37</v>
      </c>
    </row>
    <row r="141" spans="1:35" ht="27.75" customHeight="1">
      <c r="A141" s="313"/>
      <c r="B141" s="99" t="s">
        <v>77</v>
      </c>
      <c r="C141" s="59"/>
      <c r="D141" s="57">
        <v>30</v>
      </c>
      <c r="E141" s="57"/>
      <c r="F141" s="57">
        <v>2</v>
      </c>
      <c r="G141" s="57"/>
      <c r="H141" s="57"/>
      <c r="I141" s="57"/>
      <c r="J141" s="57"/>
      <c r="K141" s="57">
        <v>0</v>
      </c>
      <c r="L141" s="140"/>
      <c r="M141" s="188">
        <f>C141+D141+E141+F141+G141+H141+I141+J141+K141+L141</f>
        <v>32</v>
      </c>
      <c r="N141" s="177">
        <v>0</v>
      </c>
      <c r="O141" s="58">
        <v>0</v>
      </c>
      <c r="P141" s="57"/>
      <c r="Q141" s="57"/>
      <c r="R141" s="57"/>
      <c r="S141" s="57"/>
      <c r="T141" s="57"/>
      <c r="U141" s="57"/>
      <c r="V141" s="114"/>
      <c r="W141" s="115"/>
      <c r="X141" s="199">
        <f>N141+O141+P141+Q141+R141+S141+T141+U141+V141+W141</f>
        <v>0</v>
      </c>
      <c r="Y141" s="204">
        <f t="shared" ref="Y141" si="230">M141+X141</f>
        <v>32</v>
      </c>
    </row>
    <row r="142" spans="1:35" ht="22.5" customHeight="1">
      <c r="A142" s="313"/>
      <c r="B142" s="99" t="s">
        <v>71</v>
      </c>
      <c r="C142" s="76"/>
      <c r="D142" s="77">
        <f t="shared" ref="D142:F142" si="231">D141/D140</f>
        <v>0.8571428571428571</v>
      </c>
      <c r="E142" s="77"/>
      <c r="F142" s="77">
        <f t="shared" si="231"/>
        <v>1</v>
      </c>
      <c r="G142" s="77"/>
      <c r="H142" s="77"/>
      <c r="I142" s="77"/>
      <c r="J142" s="77"/>
      <c r="K142" s="77"/>
      <c r="L142" s="141"/>
      <c r="M142" s="189">
        <f>M141/M140</f>
        <v>0.86486486486486491</v>
      </c>
      <c r="N142" s="152"/>
      <c r="O142" s="77"/>
      <c r="P142" s="77"/>
      <c r="Q142" s="77"/>
      <c r="R142" s="77"/>
      <c r="S142" s="77"/>
      <c r="T142" s="77"/>
      <c r="U142" s="77"/>
      <c r="V142" s="114"/>
      <c r="W142" s="115"/>
      <c r="X142" s="200"/>
      <c r="Y142" s="204"/>
    </row>
    <row r="143" spans="1:35" s="71" customFormat="1" ht="27.75" customHeight="1" thickBot="1">
      <c r="A143" s="314"/>
      <c r="B143" s="100" t="s">
        <v>64</v>
      </c>
      <c r="C143" s="104">
        <v>0</v>
      </c>
      <c r="D143" s="105">
        <v>30</v>
      </c>
      <c r="E143" s="105">
        <v>0</v>
      </c>
      <c r="F143" s="105">
        <v>2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44"/>
      <c r="M143" s="210">
        <f>C143+D143+E143+F143+G143+H143+I143+J143+K143+L143</f>
        <v>32</v>
      </c>
      <c r="N143" s="156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116"/>
      <c r="W143" s="117"/>
      <c r="X143" s="201">
        <f>N143+O143+P143+Q143+R143+S143+T143+U143+V143+W143</f>
        <v>0</v>
      </c>
      <c r="Y143" s="204">
        <f t="shared" ref="Y143" si="232">M143+X143</f>
        <v>32</v>
      </c>
      <c r="Z143" s="48">
        <f>Y143-Y140</f>
        <v>-5</v>
      </c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27.75" customHeight="1">
      <c r="A144" s="312" t="s">
        <v>60</v>
      </c>
      <c r="B144" s="98" t="s">
        <v>62</v>
      </c>
      <c r="C144" s="65"/>
      <c r="D144" s="66">
        <v>40</v>
      </c>
      <c r="E144" s="66"/>
      <c r="F144" s="66">
        <v>0</v>
      </c>
      <c r="G144" s="66"/>
      <c r="H144" s="62"/>
      <c r="I144" s="62"/>
      <c r="J144" s="62"/>
      <c r="K144" s="62">
        <v>0</v>
      </c>
      <c r="L144" s="139"/>
      <c r="M144" s="193">
        <f>C144+D144+E144+F144+G144+H144+I144+J144+K144+L144</f>
        <v>40</v>
      </c>
      <c r="N144" s="181">
        <v>0</v>
      </c>
      <c r="O144" s="108">
        <v>0</v>
      </c>
      <c r="P144" s="107"/>
      <c r="Q144" s="107"/>
      <c r="R144" s="107"/>
      <c r="S144" s="111"/>
      <c r="T144" s="96"/>
      <c r="U144" s="96"/>
      <c r="V144" s="118"/>
      <c r="W144" s="119"/>
      <c r="X144" s="199">
        <f>N144+O144+P144+Q144+R144+S144+T144+U144+V144+W144</f>
        <v>0</v>
      </c>
      <c r="Y144" s="204">
        <f>M144+X144</f>
        <v>40</v>
      </c>
    </row>
    <row r="145" spans="1:35" ht="27.75" customHeight="1">
      <c r="A145" s="313"/>
      <c r="B145" s="99" t="s">
        <v>77</v>
      </c>
      <c r="C145" s="59"/>
      <c r="D145" s="58">
        <v>35</v>
      </c>
      <c r="E145" s="57"/>
      <c r="F145" s="57">
        <v>0</v>
      </c>
      <c r="G145" s="57"/>
      <c r="H145" s="57"/>
      <c r="I145" s="57"/>
      <c r="J145" s="57"/>
      <c r="K145" s="57">
        <v>0</v>
      </c>
      <c r="L145" s="140"/>
      <c r="M145" s="188">
        <f>C145+D145+E145+F145+G145+H145+I145+J145+K145+L145</f>
        <v>35</v>
      </c>
      <c r="N145" s="177">
        <v>0</v>
      </c>
      <c r="O145" s="57">
        <v>0</v>
      </c>
      <c r="P145" s="57"/>
      <c r="Q145" s="57"/>
      <c r="R145" s="57"/>
      <c r="S145" s="57"/>
      <c r="T145" s="57"/>
      <c r="U145" s="57"/>
      <c r="V145" s="114"/>
      <c r="W145" s="115"/>
      <c r="X145" s="199">
        <f>N145+O145+P145+Q145+R145+S145+T145+U145+V145+W145</f>
        <v>0</v>
      </c>
      <c r="Y145" s="204">
        <f t="shared" ref="Y145" si="233">M145+X145</f>
        <v>35</v>
      </c>
    </row>
    <row r="146" spans="1:35" ht="22.5" customHeight="1">
      <c r="A146" s="313"/>
      <c r="B146" s="99" t="s">
        <v>71</v>
      </c>
      <c r="C146" s="76"/>
      <c r="D146" s="77">
        <f>D145/D144</f>
        <v>0.875</v>
      </c>
      <c r="E146" s="77"/>
      <c r="F146" s="77"/>
      <c r="G146" s="77"/>
      <c r="H146" s="77"/>
      <c r="I146" s="77"/>
      <c r="J146" s="77"/>
      <c r="K146" s="77"/>
      <c r="L146" s="141"/>
      <c r="M146" s="189">
        <f>M145/M144</f>
        <v>0.875</v>
      </c>
      <c r="N146" s="152"/>
      <c r="O146" s="77"/>
      <c r="P146" s="77"/>
      <c r="Q146" s="77"/>
      <c r="R146" s="77"/>
      <c r="S146" s="77"/>
      <c r="T146" s="77"/>
      <c r="U146" s="77"/>
      <c r="V146" s="114"/>
      <c r="W146" s="115"/>
      <c r="X146" s="200"/>
      <c r="Y146" s="204"/>
    </row>
    <row r="147" spans="1:35" s="71" customFormat="1" ht="27.75" customHeight="1" thickBot="1">
      <c r="A147" s="314"/>
      <c r="B147" s="100" t="s">
        <v>64</v>
      </c>
      <c r="C147" s="69">
        <v>0</v>
      </c>
      <c r="D147" s="70">
        <v>40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142"/>
      <c r="M147" s="190">
        <f>C147+D147+E147+F147+G147+H147+I147+J147+K147+L147</f>
        <v>40</v>
      </c>
      <c r="N147" s="180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20"/>
      <c r="W147" s="121"/>
      <c r="X147" s="201">
        <f>N147+O147+P147+Q147+R147+S147+T147+U147+V147+W147</f>
        <v>0</v>
      </c>
      <c r="Y147" s="204">
        <f t="shared" ref="Y147" si="234">M147+X147</f>
        <v>40</v>
      </c>
      <c r="Z147" s="48">
        <f>Y147-Y144</f>
        <v>0</v>
      </c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4" customFormat="1" ht="27.75" hidden="1" customHeight="1">
      <c r="A148" s="315" t="s">
        <v>67</v>
      </c>
      <c r="B148" s="101" t="s">
        <v>62</v>
      </c>
      <c r="C148" s="110">
        <v>0</v>
      </c>
      <c r="D148" s="109"/>
      <c r="E148" s="109"/>
      <c r="F148" s="109"/>
      <c r="G148" s="109"/>
      <c r="H148" s="109"/>
      <c r="I148" s="109"/>
      <c r="J148" s="109"/>
      <c r="K148" s="109"/>
      <c r="L148" s="175"/>
      <c r="M148" s="191"/>
      <c r="N148" s="183">
        <v>0</v>
      </c>
      <c r="O148" s="68"/>
      <c r="P148" s="68"/>
      <c r="Q148" s="68"/>
      <c r="R148" s="68"/>
      <c r="S148" s="68"/>
      <c r="T148" s="68"/>
      <c r="U148" s="68"/>
      <c r="V148" s="122"/>
      <c r="W148" s="113"/>
      <c r="X148" s="202"/>
      <c r="Y148" s="204">
        <f t="shared" ref="Y148:Y151" si="235">M148+X148</f>
        <v>0</v>
      </c>
    </row>
    <row r="149" spans="1:35" s="4" customFormat="1" ht="27.75" hidden="1" customHeight="1">
      <c r="A149" s="316"/>
      <c r="B149" s="99" t="s">
        <v>75</v>
      </c>
      <c r="C149" s="63"/>
      <c r="D149" s="58"/>
      <c r="E149" s="58"/>
      <c r="F149" s="58"/>
      <c r="G149" s="58"/>
      <c r="H149" s="58"/>
      <c r="I149" s="58"/>
      <c r="J149" s="58"/>
      <c r="K149" s="58"/>
      <c r="L149" s="176"/>
      <c r="M149" s="191"/>
      <c r="N149" s="177"/>
      <c r="O149" s="58"/>
      <c r="P149" s="58"/>
      <c r="Q149" s="58"/>
      <c r="R149" s="58"/>
      <c r="S149" s="58"/>
      <c r="T149" s="58"/>
      <c r="U149" s="58"/>
      <c r="V149" s="114"/>
      <c r="W149" s="115"/>
      <c r="X149" s="202"/>
      <c r="Y149" s="204">
        <f t="shared" si="235"/>
        <v>0</v>
      </c>
    </row>
    <row r="150" spans="1:35" s="4" customFormat="1" ht="23.25" hidden="1" customHeight="1">
      <c r="A150" s="316"/>
      <c r="B150" s="99" t="s">
        <v>71</v>
      </c>
      <c r="C150" s="76"/>
      <c r="D150" s="77"/>
      <c r="E150" s="77"/>
      <c r="F150" s="77"/>
      <c r="G150" s="77"/>
      <c r="H150" s="77"/>
      <c r="I150" s="77"/>
      <c r="J150" s="77"/>
      <c r="K150" s="77"/>
      <c r="L150" s="141"/>
      <c r="M150" s="189"/>
      <c r="N150" s="152"/>
      <c r="O150" s="77"/>
      <c r="P150" s="77"/>
      <c r="Q150" s="77"/>
      <c r="R150" s="77"/>
      <c r="S150" s="77"/>
      <c r="T150" s="77"/>
      <c r="U150" s="77"/>
      <c r="V150" s="114"/>
      <c r="W150" s="115"/>
      <c r="X150" s="200"/>
      <c r="Y150" s="204">
        <f t="shared" si="235"/>
        <v>0</v>
      </c>
    </row>
    <row r="151" spans="1:35" s="71" customFormat="1" ht="27.75" hidden="1" customHeight="1" thickBot="1">
      <c r="A151" s="317"/>
      <c r="B151" s="100" t="s">
        <v>64</v>
      </c>
      <c r="C151" s="104"/>
      <c r="D151" s="105"/>
      <c r="E151" s="105"/>
      <c r="F151" s="105"/>
      <c r="G151" s="105"/>
      <c r="H151" s="105"/>
      <c r="I151" s="105">
        <v>0</v>
      </c>
      <c r="J151" s="105"/>
      <c r="K151" s="105"/>
      <c r="L151" s="144"/>
      <c r="M151" s="208"/>
      <c r="N151" s="156"/>
      <c r="O151" s="70"/>
      <c r="P151" s="70"/>
      <c r="Q151" s="70"/>
      <c r="R151" s="70"/>
      <c r="S151" s="70"/>
      <c r="T151" s="70"/>
      <c r="U151" s="70"/>
      <c r="V151" s="116"/>
      <c r="W151" s="117"/>
      <c r="X151" s="201"/>
      <c r="Y151" s="204">
        <f t="shared" si="235"/>
        <v>0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23.25" customHeight="1">
      <c r="A152" s="312" t="s">
        <v>61</v>
      </c>
      <c r="B152" s="98" t="s">
        <v>62</v>
      </c>
      <c r="C152" s="65"/>
      <c r="D152" s="66">
        <v>1</v>
      </c>
      <c r="E152" s="66">
        <v>0</v>
      </c>
      <c r="F152" s="66">
        <v>5</v>
      </c>
      <c r="G152" s="66">
        <v>0</v>
      </c>
      <c r="H152" s="62">
        <v>0</v>
      </c>
      <c r="I152" s="62"/>
      <c r="J152" s="62"/>
      <c r="K152" s="62">
        <v>5</v>
      </c>
      <c r="L152" s="139"/>
      <c r="M152" s="209">
        <f>C152+D152+E152+F152+G152+H152+I152+J152+K152+L152</f>
        <v>11</v>
      </c>
      <c r="N152" s="184">
        <v>1</v>
      </c>
      <c r="O152" s="66">
        <v>0</v>
      </c>
      <c r="P152" s="66">
        <v>0</v>
      </c>
      <c r="Q152" s="66">
        <v>0</v>
      </c>
      <c r="R152" s="66">
        <v>0</v>
      </c>
      <c r="S152" s="67">
        <v>0</v>
      </c>
      <c r="T152" s="62">
        <v>0</v>
      </c>
      <c r="U152" s="62">
        <v>0</v>
      </c>
      <c r="V152" s="122"/>
      <c r="W152" s="113"/>
      <c r="X152" s="199">
        <f>N152+O152+P152+Q152+R152+S152+T152+U152+V152+W152</f>
        <v>1</v>
      </c>
      <c r="Y152" s="204">
        <f>M152+X152</f>
        <v>12</v>
      </c>
    </row>
    <row r="153" spans="1:35" ht="23.25" customHeight="1">
      <c r="A153" s="313"/>
      <c r="B153" s="99" t="s">
        <v>77</v>
      </c>
      <c r="C153" s="59"/>
      <c r="D153" s="57">
        <v>0</v>
      </c>
      <c r="E153" s="57"/>
      <c r="F153" s="57">
        <v>1</v>
      </c>
      <c r="G153" s="57"/>
      <c r="H153" s="57"/>
      <c r="I153" s="57"/>
      <c r="J153" s="57"/>
      <c r="K153" s="57">
        <v>0</v>
      </c>
      <c r="L153" s="140"/>
      <c r="M153" s="188">
        <f>C153+D153+E153+F153+G153+H153+I153+J153+K153+L153</f>
        <v>1</v>
      </c>
      <c r="N153" s="155">
        <v>1</v>
      </c>
      <c r="O153" s="57"/>
      <c r="P153" s="57"/>
      <c r="Q153" s="57"/>
      <c r="R153" s="57"/>
      <c r="S153" s="57"/>
      <c r="T153" s="57"/>
      <c r="U153" s="57"/>
      <c r="V153" s="114"/>
      <c r="W153" s="115"/>
      <c r="X153" s="199">
        <f>N153+O153+P153+Q153+R153+S153+T153+U153+V153+W153</f>
        <v>1</v>
      </c>
      <c r="Y153" s="204">
        <f t="shared" ref="Y153" si="236">M153+X153</f>
        <v>2</v>
      </c>
    </row>
    <row r="154" spans="1:35" ht="19.5" customHeight="1">
      <c r="A154" s="313"/>
      <c r="B154" s="99" t="s">
        <v>71</v>
      </c>
      <c r="C154" s="76"/>
      <c r="D154" s="77">
        <f t="shared" ref="D154:K154" si="237">D153/D152</f>
        <v>0</v>
      </c>
      <c r="E154" s="77"/>
      <c r="F154" s="77">
        <f t="shared" si="237"/>
        <v>0.2</v>
      </c>
      <c r="G154" s="77"/>
      <c r="H154" s="77"/>
      <c r="I154" s="77"/>
      <c r="J154" s="77"/>
      <c r="K154" s="77">
        <f t="shared" si="237"/>
        <v>0</v>
      </c>
      <c r="L154" s="141"/>
      <c r="M154" s="189">
        <f>M153/M152</f>
        <v>9.0909090909090912E-2</v>
      </c>
      <c r="N154" s="152">
        <f t="shared" ref="N154" si="238">N153/N152</f>
        <v>1</v>
      </c>
      <c r="O154" s="77"/>
      <c r="P154" s="77"/>
      <c r="Q154" s="77"/>
      <c r="R154" s="77"/>
      <c r="S154" s="77"/>
      <c r="T154" s="77"/>
      <c r="U154" s="77"/>
      <c r="V154" s="114"/>
      <c r="W154" s="115"/>
      <c r="X154" s="200">
        <f>X153/X152</f>
        <v>1</v>
      </c>
      <c r="Y154" s="204"/>
    </row>
    <row r="155" spans="1:35" s="71" customFormat="1" ht="17.25" customHeight="1" thickBot="1">
      <c r="A155" s="314"/>
      <c r="B155" s="165" t="s">
        <v>64</v>
      </c>
      <c r="C155" s="104"/>
      <c r="D155" s="105">
        <v>0</v>
      </c>
      <c r="E155" s="105">
        <v>0</v>
      </c>
      <c r="F155" s="105">
        <v>2</v>
      </c>
      <c r="G155" s="105">
        <v>0</v>
      </c>
      <c r="H155" s="105">
        <v>0</v>
      </c>
      <c r="I155" s="105"/>
      <c r="J155" s="105">
        <v>0</v>
      </c>
      <c r="K155" s="105">
        <v>0</v>
      </c>
      <c r="L155" s="144"/>
      <c r="M155" s="210">
        <f>C155+D155+E155+F155+G155+H155+I155+J155+K155+L155</f>
        <v>2</v>
      </c>
      <c r="N155" s="156">
        <v>1</v>
      </c>
      <c r="O155" s="70"/>
      <c r="P155" s="70"/>
      <c r="Q155" s="70"/>
      <c r="R155" s="70"/>
      <c r="S155" s="70"/>
      <c r="T155" s="70"/>
      <c r="U155" s="70"/>
      <c r="V155" s="116"/>
      <c r="W155" s="117"/>
      <c r="X155" s="201">
        <f>N155+O155+P155+Q155+R155+S155+T155+U155+V155+W155</f>
        <v>1</v>
      </c>
      <c r="Y155" s="204">
        <f t="shared" ref="Y155" si="239">M155+X155</f>
        <v>3</v>
      </c>
      <c r="Z155" s="48">
        <f>Y155-Y152</f>
        <v>-9</v>
      </c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131" customFormat="1" ht="38.25">
      <c r="A156" s="323" t="s">
        <v>11</v>
      </c>
      <c r="B156" s="129" t="s">
        <v>69</v>
      </c>
      <c r="C156" s="162">
        <f>C4+C8+C12+C16+C20+C24+C28+C32+C36+C40+C44+C48+C52+C56+C60+C64+C68+C72+C76+C80+C84+C88+C92+C96+C100+C104+C108+C112+C116+C120+C124+C128+C132+C136+C140+C144+C148+C152</f>
        <v>400</v>
      </c>
      <c r="D156" s="149">
        <f t="shared" ref="D156:W156" si="240">D4+D8+D12+D16+D20+D24+D28+D32+D36+D40+D44+D48+D52+D56+D60+D64+D68+D72+D76+D80+D84+D88+D92+D96+D100+D104+D108+D112+D116+D120+D124+D128+D132+D136+D140+D144+D148+D152</f>
        <v>1032</v>
      </c>
      <c r="E156" s="149">
        <f t="shared" si="240"/>
        <v>12</v>
      </c>
      <c r="F156" s="149">
        <f t="shared" si="240"/>
        <v>798</v>
      </c>
      <c r="G156" s="149">
        <f t="shared" si="240"/>
        <v>1700</v>
      </c>
      <c r="H156" s="149">
        <f t="shared" si="240"/>
        <v>100</v>
      </c>
      <c r="I156" s="149">
        <f t="shared" si="240"/>
        <v>120</v>
      </c>
      <c r="J156" s="149">
        <f>J4+J8+J12+J16+J20+J24+J28+J32+J36+J40+J44+J48+J52+J56+J60+J64+J68+J72+J76+J80+J84+J88+J92+J96+J100+J104+J108+J112+J116+J120+J124+J128+J132+J136+J140+J144+J148+J152</f>
        <v>100</v>
      </c>
      <c r="K156" s="149">
        <f>K4+K8+K12+K16+K20+K24+K28+K32+K36+K40+K44+K48+K52+K56+K60+K64+K68+K72+K76+K80+K84+K88+K92+K96+K100+K104+K108+K112+K116+K120+K124+K128+K132+K136+K140+K144+K148+K152</f>
        <v>400</v>
      </c>
      <c r="L156" s="167">
        <f t="shared" si="240"/>
        <v>120</v>
      </c>
      <c r="M156" s="193">
        <f>C156+D156+E156+F156+G156+H156+I156+J156+K156+L156</f>
        <v>4782</v>
      </c>
      <c r="N156" s="162">
        <f>N4+N8+N12+N16+N20+N24+N28+N32+N36+N40+N44+N48+N52+N56+N60+N64+N68+N72+N76+N80+N84+N88+N92+N96+N100+N104+N108+N112+N116+N120+N124+N128+N132+N136+N140+N144+N148+N152</f>
        <v>810</v>
      </c>
      <c r="O156" s="149">
        <f t="shared" si="240"/>
        <v>50</v>
      </c>
      <c r="P156" s="149">
        <f t="shared" si="240"/>
        <v>237</v>
      </c>
      <c r="Q156" s="149">
        <f t="shared" si="240"/>
        <v>0</v>
      </c>
      <c r="R156" s="149">
        <f t="shared" si="240"/>
        <v>0</v>
      </c>
      <c r="S156" s="149">
        <f t="shared" si="240"/>
        <v>300</v>
      </c>
      <c r="T156" s="149">
        <f t="shared" si="240"/>
        <v>100</v>
      </c>
      <c r="U156" s="149">
        <f>U4+U8+U12+U16+U20+U24+U28+U32+U36+U40+U44+U48+U52+U56+U60+U64+U68+U72+U76+U80+U84+U88+U92+U96+U100+U104+U108+U112+U116+U120+U124+U128+U132+U136+U140+U144+U148+U152</f>
        <v>313</v>
      </c>
      <c r="V156" s="149">
        <f>V4+V8+V12+V16+V20+V24+V28+V32+V36+V40+V44+V48+V52+V56+V60+V64+V68+V72+V76+V80+V84+V88+V92+V96+V100+V104+V108+V112+V116+V120+V124+V128+V132+V136+V140+V144+V148+V152</f>
        <v>200</v>
      </c>
      <c r="W156" s="150">
        <f t="shared" si="240"/>
        <v>100</v>
      </c>
      <c r="X156" s="199">
        <f>N156+O156+P156+Q156+R156+S156+T156+U156+V156+W156</f>
        <v>2110</v>
      </c>
      <c r="Y156" s="204">
        <f>M156+X156</f>
        <v>6892</v>
      </c>
      <c r="Z156" s="4"/>
      <c r="AA156" s="130"/>
      <c r="AB156" s="130"/>
      <c r="AC156" s="130"/>
      <c r="AD156" s="130"/>
      <c r="AE156" s="130"/>
      <c r="AF156" s="130"/>
      <c r="AG156" s="130"/>
      <c r="AH156" s="130"/>
      <c r="AI156" s="130"/>
    </row>
    <row r="157" spans="1:35" s="128" customFormat="1" ht="16.5" customHeight="1">
      <c r="A157" s="324"/>
      <c r="B157" s="99" t="s">
        <v>77</v>
      </c>
      <c r="C157" s="163">
        <f t="shared" ref="C157:W157" si="241">C5+C9+C13+C17+C21+C25+C29+C33+C37+C41+C45+C49+C53+C57+C61+C65+C69+C73+C77+C81+C85+C89+C93+C97+C101+C105+C109+C113+C117+C121+C125+C129+C133+C137+C141+C145+C149+C153</f>
        <v>376</v>
      </c>
      <c r="D157" s="61">
        <f t="shared" si="241"/>
        <v>861</v>
      </c>
      <c r="E157" s="61">
        <f t="shared" si="241"/>
        <v>12</v>
      </c>
      <c r="F157" s="61">
        <f t="shared" si="241"/>
        <v>605</v>
      </c>
      <c r="G157" s="61">
        <f t="shared" si="241"/>
        <v>1318</v>
      </c>
      <c r="H157" s="61">
        <f t="shared" si="241"/>
        <v>69</v>
      </c>
      <c r="I157" s="61">
        <f t="shared" si="241"/>
        <v>97</v>
      </c>
      <c r="J157" s="61">
        <f t="shared" si="241"/>
        <v>112</v>
      </c>
      <c r="K157" s="61">
        <f t="shared" si="241"/>
        <v>402</v>
      </c>
      <c r="L157" s="168">
        <f t="shared" si="241"/>
        <v>104</v>
      </c>
      <c r="M157" s="188">
        <f>C157+D157+E157+F157+G157+H157+I157+J157+K157+L157</f>
        <v>3956</v>
      </c>
      <c r="N157" s="163">
        <f t="shared" si="241"/>
        <v>794</v>
      </c>
      <c r="O157" s="61">
        <f t="shared" si="241"/>
        <v>74</v>
      </c>
      <c r="P157" s="61">
        <f t="shared" si="241"/>
        <v>237</v>
      </c>
      <c r="Q157" s="61">
        <f t="shared" si="241"/>
        <v>0</v>
      </c>
      <c r="R157" s="61">
        <f>R5+R9+R13+R17+R21+R25+R29+R33+R37+R41+R45+R49+R53+R57+R61+R65+R69+R73+R77+R81+R85+R89+R93+R97+R101+R105+R109+R113+R117+R121+R125+R129+R133+R137+R141+R145+R149+R153</f>
        <v>0</v>
      </c>
      <c r="S157" s="61">
        <f t="shared" si="241"/>
        <v>288</v>
      </c>
      <c r="T157" s="61">
        <f t="shared" si="241"/>
        <v>69</v>
      </c>
      <c r="U157" s="61">
        <f>U5+U9+U13+U17+U21+U25+U29+U33+U37+U41+U45+U49+U53+U57+U61+U65+U69+U73+U77+U81+U85+U89+U93+U97+U101+U105+U109+U113+U117+U121+U125+U129+U133+U137+U141+U145+U149+U153</f>
        <v>297</v>
      </c>
      <c r="V157" s="61">
        <f t="shared" si="241"/>
        <v>111</v>
      </c>
      <c r="W157" s="64">
        <f t="shared" si="241"/>
        <v>100</v>
      </c>
      <c r="X157" s="199">
        <f>N157+O157+P157+Q157+R157+S157+T157+U157+V157+W157</f>
        <v>1970</v>
      </c>
      <c r="Y157" s="204">
        <f t="shared" ref="Y157" si="242">M157+X157</f>
        <v>5926</v>
      </c>
      <c r="Z157" s="4"/>
      <c r="AA157" s="127"/>
      <c r="AB157" s="127"/>
      <c r="AC157" s="127"/>
      <c r="AD157" s="127"/>
      <c r="AE157" s="127"/>
      <c r="AF157" s="127"/>
      <c r="AG157" s="127"/>
      <c r="AH157" s="127"/>
      <c r="AI157" s="127"/>
    </row>
    <row r="158" spans="1:35">
      <c r="A158" s="324"/>
      <c r="B158" s="126" t="s">
        <v>71</v>
      </c>
      <c r="C158" s="170">
        <f>C157/C159</f>
        <v>0.94</v>
      </c>
      <c r="D158" s="170">
        <f t="shared" ref="D158:L158" si="243">D157/D159</f>
        <v>0.85501489572989076</v>
      </c>
      <c r="E158" s="170">
        <f t="shared" si="243"/>
        <v>1</v>
      </c>
      <c r="F158" s="170">
        <f t="shared" si="243"/>
        <v>0.75814536340852134</v>
      </c>
      <c r="G158" s="170">
        <f t="shared" si="243"/>
        <v>0.7752941176470588</v>
      </c>
      <c r="H158" s="170">
        <f t="shared" si="243"/>
        <v>0.69</v>
      </c>
      <c r="I158" s="170">
        <f t="shared" si="243"/>
        <v>0.80833333333333335</v>
      </c>
      <c r="J158" s="170">
        <f t="shared" si="243"/>
        <v>0.91056910569105687</v>
      </c>
      <c r="K158" s="170">
        <f t="shared" si="243"/>
        <v>0.81541582150101422</v>
      </c>
      <c r="L158" s="171">
        <f t="shared" si="243"/>
        <v>0.8666666666666667</v>
      </c>
      <c r="M158" s="189">
        <f>M157/M156</f>
        <v>0.82726892513592643</v>
      </c>
      <c r="N158" s="170">
        <f t="shared" ref="N158" si="244">N157/N159</f>
        <v>0.9624242424242424</v>
      </c>
      <c r="O158" s="170">
        <f t="shared" ref="O158" si="245">O157/O159</f>
        <v>0.98666666666666669</v>
      </c>
      <c r="P158" s="170">
        <f t="shared" ref="P158" si="246">P157/P159</f>
        <v>1</v>
      </c>
      <c r="Q158" s="170"/>
      <c r="R158" s="170"/>
      <c r="S158" s="170">
        <f t="shared" ref="S158" si="247">S157/S159</f>
        <v>0.92903225806451617</v>
      </c>
      <c r="T158" s="170">
        <f t="shared" ref="T158" si="248">T157/T159</f>
        <v>0.72631578947368425</v>
      </c>
      <c r="U158" s="170">
        <f t="shared" ref="U158" si="249">U157/U159</f>
        <v>0.89189189189189189</v>
      </c>
      <c r="V158" s="170">
        <f t="shared" ref="V158" si="250">V157/V159</f>
        <v>0.63068181818181823</v>
      </c>
      <c r="W158" s="172">
        <f t="shared" ref="W158" si="251">W157/W159</f>
        <v>1</v>
      </c>
      <c r="X158" s="200">
        <f>X157/X156</f>
        <v>0.93364928909952605</v>
      </c>
      <c r="Y158" s="205">
        <f>Y157/Y156</f>
        <v>0.85983749274521182</v>
      </c>
    </row>
    <row r="159" spans="1:35" s="71" customFormat="1" ht="18.75" customHeight="1">
      <c r="A159" s="324"/>
      <c r="B159" s="102" t="s">
        <v>64</v>
      </c>
      <c r="C159" s="164">
        <f>C7+C11+C15+C19+C23+C27+C31+C35+C39+C43+C47+C51+C55+C59+C63+C67+C71+C75+C79+C83+C87+C91+C95+C99+C103+C107+C111+C115+C119+C123+C127+C131+C135+C139+C143+C147+C151+C155</f>
        <v>400</v>
      </c>
      <c r="D159" s="72">
        <f>D7+D11+D15+D19+D23+D27+D31+D35+D39+D43+D47+D51+D55+D59+D63+D67+D71+D75+D79+D83+D87+D91+D95+D99+D103+D107+D111+D115+D119+D123+D127+D131+D135+D139+D143+D147+D151+D155</f>
        <v>1007</v>
      </c>
      <c r="E159" s="72">
        <f t="shared" ref="E159:W159" si="252">E7+E11+E15+E19+E23+E27+E31+E35+E39+E43+E47+E51+E55+E59+E63+E67+E71+E75+E79+E83+E87+E91+E95+E99+E103+E107+E111+E115+E119+E123+E127+E131+E135+E139+E143+E147+E151+E155</f>
        <v>12</v>
      </c>
      <c r="F159" s="72">
        <f t="shared" si="252"/>
        <v>798</v>
      </c>
      <c r="G159" s="72">
        <f t="shared" si="252"/>
        <v>1700</v>
      </c>
      <c r="H159" s="72">
        <f t="shared" si="252"/>
        <v>100</v>
      </c>
      <c r="I159" s="72">
        <f t="shared" si="252"/>
        <v>120</v>
      </c>
      <c r="J159" s="72">
        <f t="shared" si="252"/>
        <v>123</v>
      </c>
      <c r="K159" s="72">
        <f>K7+K11+K15+K19+K23+K27+K31+K35+K39+K43+K47+K51+K55+K59+K63+K67+K71+K75+K79+K83+K87+K91+K95+K99+K103+K107+K111+K115+K119+K123+K127+K131+K135+K139+K143+K147+K151+K155</f>
        <v>493</v>
      </c>
      <c r="L159" s="169">
        <f t="shared" si="252"/>
        <v>120</v>
      </c>
      <c r="M159" s="190">
        <f>C159+D159+E159+F159+G159+H159+I159+J159+K159+L159</f>
        <v>4873</v>
      </c>
      <c r="N159" s="164">
        <f t="shared" si="252"/>
        <v>825</v>
      </c>
      <c r="O159" s="72">
        <f t="shared" si="252"/>
        <v>75</v>
      </c>
      <c r="P159" s="72">
        <f t="shared" si="252"/>
        <v>237</v>
      </c>
      <c r="Q159" s="72">
        <f t="shared" si="252"/>
        <v>0</v>
      </c>
      <c r="R159" s="72">
        <f t="shared" si="252"/>
        <v>0</v>
      </c>
      <c r="S159" s="72">
        <f t="shared" si="252"/>
        <v>310</v>
      </c>
      <c r="T159" s="72">
        <f t="shared" si="252"/>
        <v>95</v>
      </c>
      <c r="U159" s="72">
        <f t="shared" si="252"/>
        <v>333</v>
      </c>
      <c r="V159" s="72">
        <f t="shared" si="252"/>
        <v>176</v>
      </c>
      <c r="W159" s="73">
        <f t="shared" si="252"/>
        <v>100</v>
      </c>
      <c r="X159" s="201">
        <f>N159+O159+P159+Q159+R159+S159+T159+U159+V159+W159</f>
        <v>2151</v>
      </c>
      <c r="Y159" s="204">
        <f t="shared" ref="Y159" si="253">M159+X159</f>
        <v>7024</v>
      </c>
      <c r="Z159" s="48">
        <f>Y159-Y156</f>
        <v>132</v>
      </c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21.75" customHeight="1" thickBot="1">
      <c r="A160" s="325"/>
      <c r="B160" s="103" t="s">
        <v>70</v>
      </c>
      <c r="C160" s="161">
        <f t="shared" ref="C160:W160" si="254">C159-C156</f>
        <v>0</v>
      </c>
      <c r="D160" s="74">
        <f t="shared" si="254"/>
        <v>-25</v>
      </c>
      <c r="E160" s="74">
        <f t="shared" si="254"/>
        <v>0</v>
      </c>
      <c r="F160" s="74">
        <f t="shared" si="254"/>
        <v>0</v>
      </c>
      <c r="G160" s="74">
        <f t="shared" si="254"/>
        <v>0</v>
      </c>
      <c r="H160" s="74">
        <f t="shared" si="254"/>
        <v>0</v>
      </c>
      <c r="I160" s="74">
        <f t="shared" si="254"/>
        <v>0</v>
      </c>
      <c r="J160" s="74">
        <f t="shared" si="254"/>
        <v>23</v>
      </c>
      <c r="K160" s="74">
        <f t="shared" si="254"/>
        <v>93</v>
      </c>
      <c r="L160" s="166">
        <f t="shared" si="254"/>
        <v>0</v>
      </c>
      <c r="M160" s="192">
        <f>M159-M156</f>
        <v>91</v>
      </c>
      <c r="N160" s="161">
        <f t="shared" si="254"/>
        <v>15</v>
      </c>
      <c r="O160" s="74">
        <f t="shared" si="254"/>
        <v>25</v>
      </c>
      <c r="P160" s="74">
        <f t="shared" si="254"/>
        <v>0</v>
      </c>
      <c r="Q160" s="74">
        <f t="shared" si="254"/>
        <v>0</v>
      </c>
      <c r="R160" s="74">
        <f t="shared" si="254"/>
        <v>0</v>
      </c>
      <c r="S160" s="74">
        <f t="shared" si="254"/>
        <v>10</v>
      </c>
      <c r="T160" s="74">
        <f t="shared" si="254"/>
        <v>-5</v>
      </c>
      <c r="U160" s="74">
        <f t="shared" si="254"/>
        <v>20</v>
      </c>
      <c r="V160" s="74">
        <f t="shared" si="254"/>
        <v>-24</v>
      </c>
      <c r="W160" s="75">
        <f t="shared" si="254"/>
        <v>0</v>
      </c>
      <c r="X160" s="192">
        <f>X159-X156</f>
        <v>41</v>
      </c>
      <c r="Y160" s="203"/>
    </row>
    <row r="161" spans="1:35">
      <c r="B161" t="s">
        <v>82</v>
      </c>
      <c r="I161" s="79"/>
      <c r="J161" s="79"/>
      <c r="K161" s="79">
        <v>501</v>
      </c>
      <c r="L161" s="79"/>
      <c r="M161" s="185"/>
      <c r="N161" s="79"/>
      <c r="O161" s="79"/>
      <c r="P161" s="79"/>
      <c r="Q161" s="79"/>
      <c r="R161" s="79"/>
      <c r="S161" s="79"/>
      <c r="T161" s="79"/>
      <c r="U161" s="79"/>
      <c r="V161" s="82">
        <v>157</v>
      </c>
      <c r="X161" s="185"/>
    </row>
    <row r="162" spans="1:35" hidden="1">
      <c r="B162">
        <v>1685.02</v>
      </c>
      <c r="C162" s="56">
        <f>C159*$B$162</f>
        <v>674008</v>
      </c>
      <c r="D162" s="56">
        <f t="shared" ref="D162:J162" si="255">D159*$B$162</f>
        <v>1696815.14</v>
      </c>
      <c r="E162" s="56">
        <f t="shared" si="255"/>
        <v>20220.239999999998</v>
      </c>
      <c r="F162" s="56">
        <f t="shared" si="255"/>
        <v>1344645.96</v>
      </c>
      <c r="G162" s="56">
        <f t="shared" si="255"/>
        <v>2864534</v>
      </c>
      <c r="H162" s="56">
        <f t="shared" si="255"/>
        <v>168502</v>
      </c>
      <c r="I162" s="56">
        <f t="shared" si="255"/>
        <v>202202.4</v>
      </c>
      <c r="J162" s="56">
        <f t="shared" si="255"/>
        <v>207257.46</v>
      </c>
      <c r="K162" s="56"/>
      <c r="L162" s="56"/>
      <c r="M162" s="131"/>
      <c r="N162" s="60">
        <f>N159*$B$163</f>
        <v>3321499.5</v>
      </c>
      <c r="O162" s="60">
        <f t="shared" ref="O162:U162" si="256">O159*$B$163</f>
        <v>301954.5</v>
      </c>
      <c r="P162" s="60">
        <f t="shared" si="256"/>
        <v>954176.22</v>
      </c>
      <c r="Q162" s="60">
        <f t="shared" si="256"/>
        <v>0</v>
      </c>
      <c r="R162" s="60">
        <f t="shared" si="256"/>
        <v>0</v>
      </c>
      <c r="S162" s="60">
        <f t="shared" si="256"/>
        <v>1248078.6000000001</v>
      </c>
      <c r="T162" s="60">
        <f t="shared" si="256"/>
        <v>382475.7</v>
      </c>
      <c r="U162" s="60">
        <f t="shared" si="256"/>
        <v>1340677.98</v>
      </c>
      <c r="X162" s="131"/>
    </row>
    <row r="163" spans="1:35" hidden="1">
      <c r="B163">
        <v>4026.06</v>
      </c>
    </row>
    <row r="164" spans="1:35" hidden="1"/>
    <row r="165" spans="1:35" hidden="1">
      <c r="C165" s="60">
        <v>1718720.4</v>
      </c>
      <c r="D165" s="60">
        <v>1752420.8</v>
      </c>
      <c r="E165" s="60">
        <v>16850.2</v>
      </c>
      <c r="F165" s="60">
        <v>252753</v>
      </c>
      <c r="G165" s="60">
        <v>1769271</v>
      </c>
      <c r="H165" s="60">
        <v>572906.80000000005</v>
      </c>
      <c r="I165" s="60">
        <v>505506</v>
      </c>
      <c r="J165" s="60">
        <v>463380.5</v>
      </c>
      <c r="N165" s="60">
        <v>5314399.2</v>
      </c>
      <c r="O165" s="60">
        <v>140912.1</v>
      </c>
      <c r="P165" s="60">
        <v>704560.5</v>
      </c>
      <c r="Q165" s="60">
        <v>0</v>
      </c>
      <c r="R165" s="60">
        <v>40260.6</v>
      </c>
      <c r="S165" s="60">
        <v>1087036.2</v>
      </c>
      <c r="T165" s="60">
        <v>201303</v>
      </c>
      <c r="U165" s="60">
        <v>1550033.1</v>
      </c>
    </row>
    <row r="166" spans="1:35" hidden="1"/>
    <row r="167" spans="1:35" hidden="1">
      <c r="C167" s="81">
        <f t="shared" ref="C167:J167" si="257">C162+N162</f>
        <v>3995507.5</v>
      </c>
      <c r="D167" s="81">
        <f t="shared" si="257"/>
        <v>1998769.64</v>
      </c>
      <c r="E167" s="81">
        <f t="shared" si="257"/>
        <v>974396.46</v>
      </c>
      <c r="F167" s="81">
        <f t="shared" si="257"/>
        <v>1344645.96</v>
      </c>
      <c r="G167" s="81">
        <f t="shared" si="257"/>
        <v>2864534</v>
      </c>
      <c r="H167" s="81">
        <f t="shared" si="257"/>
        <v>1416580.6</v>
      </c>
      <c r="I167" s="81">
        <f t="shared" si="257"/>
        <v>584678.1</v>
      </c>
      <c r="J167" s="81">
        <f t="shared" si="257"/>
        <v>1547935.44</v>
      </c>
      <c r="K167" s="81"/>
      <c r="L167" s="81"/>
      <c r="M167" s="187"/>
      <c r="X167" s="187"/>
    </row>
    <row r="168" spans="1:35" hidden="1">
      <c r="C168" s="60">
        <f>C156+D156+E156+F156+G156+H156+I156+J156+K156+L156</f>
        <v>4782</v>
      </c>
      <c r="N168" s="60">
        <f>N156+O156+P156+Q156+R156+S156+T156+U156+V156+W156</f>
        <v>2110</v>
      </c>
    </row>
    <row r="169" spans="1:35" hidden="1">
      <c r="C169" s="137">
        <f>C159+D159+E159+F159+G159+H159+I159+J159+K159+L159</f>
        <v>4873</v>
      </c>
      <c r="D169" s="134"/>
      <c r="E169" s="79"/>
      <c r="N169" s="137">
        <f>N159+O159+P159+Q159+R159+S159+T159+U159+V159+W159</f>
        <v>2151</v>
      </c>
    </row>
    <row r="170" spans="1:35">
      <c r="B170">
        <v>1714.16</v>
      </c>
      <c r="C170" s="60">
        <f>C156*$B$170</f>
        <v>685664</v>
      </c>
      <c r="D170" s="60">
        <f t="shared" ref="D170:L170" si="258">D156*$B$170</f>
        <v>1769013.12</v>
      </c>
      <c r="E170" s="60">
        <f t="shared" si="258"/>
        <v>20569.920000000002</v>
      </c>
      <c r="F170" s="60">
        <f>F156*$B$170</f>
        <v>1367899.6800000002</v>
      </c>
      <c r="G170" s="60">
        <f t="shared" si="258"/>
        <v>2914072</v>
      </c>
      <c r="H170" s="60">
        <f t="shared" si="258"/>
        <v>171416</v>
      </c>
      <c r="I170" s="60">
        <f t="shared" si="258"/>
        <v>205699.20000000001</v>
      </c>
      <c r="J170" s="60">
        <f t="shared" si="258"/>
        <v>171416</v>
      </c>
      <c r="K170" s="60">
        <f t="shared" si="258"/>
        <v>685664</v>
      </c>
      <c r="L170" s="60">
        <f t="shared" si="258"/>
        <v>205699.20000000001</v>
      </c>
      <c r="M170" s="186">
        <f>SUM(C170:L170)</f>
        <v>8197113.120000001</v>
      </c>
      <c r="N170" s="60">
        <f>N156*$B$171</f>
        <v>3267669.6</v>
      </c>
      <c r="O170" s="60">
        <f t="shared" ref="O170:W170" si="259">O156*$B$171</f>
        <v>201708</v>
      </c>
      <c r="P170" s="60">
        <f t="shared" si="259"/>
        <v>956095.91999999993</v>
      </c>
      <c r="Q170" s="60">
        <f t="shared" si="259"/>
        <v>0</v>
      </c>
      <c r="R170" s="60">
        <f t="shared" si="259"/>
        <v>0</v>
      </c>
      <c r="S170" s="60">
        <f t="shared" si="259"/>
        <v>1210248</v>
      </c>
      <c r="T170" s="60">
        <f t="shared" si="259"/>
        <v>403416</v>
      </c>
      <c r="U170" s="60">
        <f t="shared" si="259"/>
        <v>1262692.0799999998</v>
      </c>
      <c r="V170" s="60">
        <f t="shared" si="259"/>
        <v>806832</v>
      </c>
      <c r="W170" s="60">
        <f t="shared" si="259"/>
        <v>403416</v>
      </c>
      <c r="X170" s="187">
        <f>SUM(N170:W170)</f>
        <v>8512077.5999999996</v>
      </c>
      <c r="Z170" s="217">
        <f>M170+X170</f>
        <v>16709190.720000001</v>
      </c>
    </row>
    <row r="171" spans="1:35">
      <c r="B171">
        <v>4034.16</v>
      </c>
      <c r="C171" s="60">
        <f>C159*$B$170</f>
        <v>685664</v>
      </c>
      <c r="D171" s="60">
        <f t="shared" ref="D171:L171" si="260">D159*$B$170</f>
        <v>1726159.12</v>
      </c>
      <c r="E171" s="60">
        <f t="shared" si="260"/>
        <v>20569.920000000002</v>
      </c>
      <c r="F171" s="60">
        <f>F159*$B$170</f>
        <v>1367899.6800000002</v>
      </c>
      <c r="G171" s="60">
        <f t="shared" si="260"/>
        <v>2914072</v>
      </c>
      <c r="H171" s="60">
        <f t="shared" si="260"/>
        <v>171416</v>
      </c>
      <c r="I171" s="60">
        <f t="shared" si="260"/>
        <v>205699.20000000001</v>
      </c>
      <c r="J171" s="60">
        <f t="shared" si="260"/>
        <v>210841.68000000002</v>
      </c>
      <c r="K171" s="60">
        <f t="shared" si="260"/>
        <v>845080.88</v>
      </c>
      <c r="L171" s="60">
        <f t="shared" si="260"/>
        <v>205699.20000000001</v>
      </c>
      <c r="M171" s="186">
        <f>SUM(C171:L171)</f>
        <v>8353101.6800000006</v>
      </c>
      <c r="N171" s="60">
        <f>N159*$B$171</f>
        <v>3328182</v>
      </c>
      <c r="O171" s="60">
        <f t="shared" ref="O171:W171" si="261">O159*$B$171</f>
        <v>302562</v>
      </c>
      <c r="P171" s="60">
        <f t="shared" si="261"/>
        <v>956095.91999999993</v>
      </c>
      <c r="Q171" s="60">
        <f t="shared" si="261"/>
        <v>0</v>
      </c>
      <c r="R171" s="60">
        <f t="shared" si="261"/>
        <v>0</v>
      </c>
      <c r="S171" s="60">
        <f t="shared" si="261"/>
        <v>1250589.5999999999</v>
      </c>
      <c r="T171" s="60">
        <f t="shared" si="261"/>
        <v>383245.2</v>
      </c>
      <c r="U171" s="60">
        <f t="shared" si="261"/>
        <v>1343375.28</v>
      </c>
      <c r="V171" s="60">
        <f t="shared" si="261"/>
        <v>710012.15999999992</v>
      </c>
      <c r="W171" s="60">
        <f t="shared" si="261"/>
        <v>403416</v>
      </c>
      <c r="X171" s="187">
        <f>SUM(N171:W171)</f>
        <v>8677478.1600000001</v>
      </c>
      <c r="Z171" s="217">
        <f>M171+X171</f>
        <v>17030579.84</v>
      </c>
    </row>
    <row r="172" spans="1:35">
      <c r="C172" s="185">
        <f t="shared" ref="C172:L172" si="262">C171-C170</f>
        <v>0</v>
      </c>
      <c r="D172" s="185">
        <f>D171-D170</f>
        <v>-42854</v>
      </c>
      <c r="E172" s="185">
        <f t="shared" si="262"/>
        <v>0</v>
      </c>
      <c r="F172" s="185">
        <f>F171-F170</f>
        <v>0</v>
      </c>
      <c r="G172" s="185">
        <f t="shared" si="262"/>
        <v>0</v>
      </c>
      <c r="H172" s="185">
        <f t="shared" si="262"/>
        <v>0</v>
      </c>
      <c r="I172" s="185">
        <f t="shared" si="262"/>
        <v>0</v>
      </c>
      <c r="J172" s="185">
        <f t="shared" si="262"/>
        <v>39425.680000000022</v>
      </c>
      <c r="K172" s="185">
        <f>K171-K170</f>
        <v>159416.88</v>
      </c>
      <c r="L172" s="185">
        <f t="shared" si="262"/>
        <v>0</v>
      </c>
      <c r="M172" s="185">
        <f>M171-M170</f>
        <v>155988.55999999959</v>
      </c>
      <c r="N172" s="185">
        <f t="shared" ref="N172:W172" si="263">N171-N170</f>
        <v>60512.399999999907</v>
      </c>
      <c r="O172" s="185">
        <f t="shared" si="263"/>
        <v>100854</v>
      </c>
      <c r="P172" s="185">
        <f t="shared" si="263"/>
        <v>0</v>
      </c>
      <c r="Q172" s="185">
        <f t="shared" si="263"/>
        <v>0</v>
      </c>
      <c r="R172" s="185">
        <f t="shared" si="263"/>
        <v>0</v>
      </c>
      <c r="S172" s="185">
        <f t="shared" si="263"/>
        <v>40341.59999999986</v>
      </c>
      <c r="T172" s="185">
        <f t="shared" si="263"/>
        <v>-20170.799999999988</v>
      </c>
      <c r="U172" s="185">
        <f t="shared" si="263"/>
        <v>80683.200000000186</v>
      </c>
      <c r="V172" s="185">
        <f t="shared" si="263"/>
        <v>-96819.840000000084</v>
      </c>
      <c r="W172" s="185">
        <f t="shared" si="263"/>
        <v>0</v>
      </c>
      <c r="X172" s="185">
        <f>X171-X170</f>
        <v>165400.56000000052</v>
      </c>
      <c r="Z172" s="187">
        <f>Z171-Z170</f>
        <v>321389.11999999918</v>
      </c>
    </row>
    <row r="173" spans="1:35">
      <c r="D173" s="134"/>
      <c r="E173" s="79"/>
      <c r="F173" s="148"/>
    </row>
    <row r="174" spans="1:35" s="221" customFormat="1" ht="15.75">
      <c r="A174" s="220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22"/>
      <c r="N174" s="218"/>
      <c r="O174" s="218"/>
      <c r="P174" s="218"/>
      <c r="Q174" s="218"/>
      <c r="R174" s="218"/>
      <c r="S174" s="218"/>
      <c r="T174" s="218"/>
      <c r="U174" s="218"/>
      <c r="V174" s="219"/>
      <c r="W174" s="219"/>
      <c r="X174" s="222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</row>
  </sheetData>
  <mergeCells count="46">
    <mergeCell ref="A1:U1"/>
    <mergeCell ref="A144:A147"/>
    <mergeCell ref="A152:A155"/>
    <mergeCell ref="A120:A123"/>
    <mergeCell ref="A124:A127"/>
    <mergeCell ref="A128:A131"/>
    <mergeCell ref="A132:A135"/>
    <mergeCell ref="A136:A139"/>
    <mergeCell ref="A140:A143"/>
    <mergeCell ref="A64:A67"/>
    <mergeCell ref="A116:A119"/>
    <mergeCell ref="A72:A75"/>
    <mergeCell ref="A76:A79"/>
    <mergeCell ref="A80:A83"/>
    <mergeCell ref="A84:A87"/>
    <mergeCell ref="A92:A95"/>
    <mergeCell ref="A96:A99"/>
    <mergeCell ref="A100:A103"/>
    <mergeCell ref="A104:A107"/>
    <mergeCell ref="A156:A160"/>
    <mergeCell ref="A48:A51"/>
    <mergeCell ref="A52:A55"/>
    <mergeCell ref="A56:A59"/>
    <mergeCell ref="A60:A63"/>
    <mergeCell ref="A88:A91"/>
    <mergeCell ref="A20:A23"/>
    <mergeCell ref="A148:A151"/>
    <mergeCell ref="A4:A7"/>
    <mergeCell ref="A2:B3"/>
    <mergeCell ref="A8:A11"/>
    <mergeCell ref="A12:A15"/>
    <mergeCell ref="A16:A19"/>
    <mergeCell ref="A68:A71"/>
    <mergeCell ref="A24:A27"/>
    <mergeCell ref="A28:A31"/>
    <mergeCell ref="A32:A35"/>
    <mergeCell ref="A36:A39"/>
    <mergeCell ref="A40:A43"/>
    <mergeCell ref="A108:A111"/>
    <mergeCell ref="A112:A115"/>
    <mergeCell ref="A44:A47"/>
    <mergeCell ref="M2:M3"/>
    <mergeCell ref="X2:X3"/>
    <mergeCell ref="Y2:Y3"/>
    <mergeCell ref="C2:L2"/>
    <mergeCell ref="N2:W2"/>
  </mergeCells>
  <pageMargins left="0.51181102362204722" right="0" top="0.35433070866141736" bottom="0" header="0.31496062992125984" footer="0.31496062992125984"/>
  <pageSetup paperSize="9" scale="4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4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2" sqref="A2:B3"/>
    </sheetView>
  </sheetViews>
  <sheetFormatPr defaultRowHeight="12.75"/>
  <cols>
    <col min="1" max="1" width="57" style="229" customWidth="1"/>
    <col min="2" max="2" width="12.28515625" style="4" hidden="1" customWidth="1"/>
    <col min="3" max="3" width="10.85546875" style="48" customWidth="1"/>
    <col min="4" max="4" width="11.42578125" style="48" customWidth="1"/>
    <col min="5" max="5" width="9.7109375" style="48" customWidth="1"/>
    <col min="6" max="6" width="10.28515625" style="48" customWidth="1"/>
    <col min="7" max="7" width="11.42578125" style="48" customWidth="1"/>
    <col min="8" max="8" width="11.140625" style="48" customWidth="1"/>
    <col min="9" max="9" width="11" style="48" customWidth="1"/>
    <col min="10" max="10" width="12.85546875" style="48" customWidth="1"/>
    <col min="11" max="11" width="9.7109375" style="48" customWidth="1"/>
    <col min="12" max="12" width="11" style="48" customWidth="1"/>
    <col min="13" max="13" width="11" style="233" hidden="1" customWidth="1"/>
    <col min="14" max="20" width="9.140625" style="48"/>
    <col min="21" max="21" width="10" style="48" customWidth="1"/>
    <col min="22" max="22" width="11.140625" style="226" customWidth="1"/>
    <col min="23" max="23" width="11.5703125" style="226" customWidth="1"/>
    <col min="24" max="24" width="15.28515625" style="233" hidden="1" customWidth="1"/>
    <col min="25" max="25" width="14.140625" style="4" hidden="1" customWidth="1"/>
    <col min="26" max="26" width="15.28515625" style="4" hidden="1" customWidth="1"/>
    <col min="27" max="16384" width="9.140625" style="4"/>
  </cols>
  <sheetData>
    <row r="1" spans="1:26" ht="30" customHeight="1" thickBot="1">
      <c r="A1" s="330" t="s">
        <v>84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6" ht="22.5" customHeight="1">
      <c r="A2" s="328" t="s">
        <v>63</v>
      </c>
      <c r="B2" s="328"/>
      <c r="C2" s="333" t="s">
        <v>19</v>
      </c>
      <c r="D2" s="333"/>
      <c r="E2" s="333"/>
      <c r="F2" s="333"/>
      <c r="G2" s="333"/>
      <c r="H2" s="333"/>
      <c r="I2" s="333"/>
      <c r="J2" s="333"/>
      <c r="K2" s="333"/>
      <c r="L2" s="333"/>
      <c r="M2" s="334" t="s">
        <v>80</v>
      </c>
      <c r="N2" s="335" t="s">
        <v>20</v>
      </c>
      <c r="O2" s="335"/>
      <c r="P2" s="335"/>
      <c r="Q2" s="335"/>
      <c r="R2" s="335"/>
      <c r="S2" s="335"/>
      <c r="T2" s="335"/>
      <c r="U2" s="335"/>
      <c r="V2" s="335"/>
      <c r="W2" s="335"/>
      <c r="X2" s="334" t="s">
        <v>81</v>
      </c>
      <c r="Y2" s="331" t="s">
        <v>79</v>
      </c>
    </row>
    <row r="3" spans="1:26" ht="73.5" customHeight="1">
      <c r="A3" s="328"/>
      <c r="B3" s="328"/>
      <c r="C3" s="58" t="s">
        <v>21</v>
      </c>
      <c r="D3" s="58" t="s">
        <v>72</v>
      </c>
      <c r="E3" s="58" t="s">
        <v>5</v>
      </c>
      <c r="F3" s="58" t="s">
        <v>6</v>
      </c>
      <c r="G3" s="58" t="s">
        <v>7</v>
      </c>
      <c r="H3" s="58" t="s">
        <v>22</v>
      </c>
      <c r="I3" s="58" t="s">
        <v>23</v>
      </c>
      <c r="J3" s="58" t="s">
        <v>24</v>
      </c>
      <c r="K3" s="58" t="s">
        <v>76</v>
      </c>
      <c r="L3" s="58" t="s">
        <v>74</v>
      </c>
      <c r="M3" s="334"/>
      <c r="N3" s="58" t="s">
        <v>25</v>
      </c>
      <c r="O3" s="58" t="s">
        <v>26</v>
      </c>
      <c r="P3" s="58" t="s">
        <v>5</v>
      </c>
      <c r="Q3" s="58" t="s">
        <v>6</v>
      </c>
      <c r="R3" s="58" t="s">
        <v>7</v>
      </c>
      <c r="S3" s="58" t="s">
        <v>22</v>
      </c>
      <c r="T3" s="58" t="s">
        <v>27</v>
      </c>
      <c r="U3" s="58" t="s">
        <v>24</v>
      </c>
      <c r="V3" s="58" t="s">
        <v>76</v>
      </c>
      <c r="W3" s="58" t="s">
        <v>74</v>
      </c>
      <c r="X3" s="334"/>
      <c r="Y3" s="332"/>
    </row>
    <row r="4" spans="1:26" ht="27.75" hidden="1" customHeight="1">
      <c r="A4" s="328" t="s">
        <v>28</v>
      </c>
      <c r="B4" s="245" t="s">
        <v>62</v>
      </c>
      <c r="C4" s="58">
        <v>60</v>
      </c>
      <c r="D4" s="58">
        <v>0</v>
      </c>
      <c r="E4" s="58">
        <v>0</v>
      </c>
      <c r="F4" s="58">
        <v>0</v>
      </c>
      <c r="G4" s="58"/>
      <c r="H4" s="58">
        <v>0</v>
      </c>
      <c r="I4" s="58">
        <v>10</v>
      </c>
      <c r="J4" s="58">
        <v>0</v>
      </c>
      <c r="K4" s="58">
        <v>310</v>
      </c>
      <c r="L4" s="58"/>
      <c r="M4" s="246">
        <f>C4+D4+E4+F4+G4+H4+I4+J4+K4+L4</f>
        <v>380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20</v>
      </c>
      <c r="T4" s="58">
        <v>10</v>
      </c>
      <c r="U4" s="58">
        <v>9</v>
      </c>
      <c r="V4" s="247">
        <v>91</v>
      </c>
      <c r="W4" s="114"/>
      <c r="X4" s="246">
        <f>N4+O4+P4+Q4+R4+S4+T4+U4+V4+W4</f>
        <v>130</v>
      </c>
      <c r="Y4" s="242">
        <f>M4+X4</f>
        <v>510</v>
      </c>
    </row>
    <row r="5" spans="1:26" ht="27.75" hidden="1" customHeight="1">
      <c r="A5" s="328"/>
      <c r="B5" s="245" t="s">
        <v>77</v>
      </c>
      <c r="C5" s="58">
        <v>51</v>
      </c>
      <c r="D5" s="58"/>
      <c r="E5" s="58"/>
      <c r="F5" s="58"/>
      <c r="G5" s="58"/>
      <c r="H5" s="58"/>
      <c r="I5" s="58">
        <v>1</v>
      </c>
      <c r="J5" s="58"/>
      <c r="K5" s="58">
        <v>360</v>
      </c>
      <c r="L5" s="58"/>
      <c r="M5" s="246">
        <f>C5+D5+E5+F5+G5+H5+I5+J5+K5+L5</f>
        <v>412</v>
      </c>
      <c r="N5" s="58">
        <v>1</v>
      </c>
      <c r="O5" s="58"/>
      <c r="P5" s="58"/>
      <c r="Q5" s="58"/>
      <c r="R5" s="58"/>
      <c r="S5" s="58">
        <v>17</v>
      </c>
      <c r="T5" s="58">
        <v>10</v>
      </c>
      <c r="U5" s="58">
        <v>8</v>
      </c>
      <c r="V5" s="145">
        <v>56</v>
      </c>
      <c r="W5" s="114"/>
      <c r="X5" s="246">
        <f>N5+O5+P5+Q5+R5+S5+T5+U5+V5+W5</f>
        <v>92</v>
      </c>
      <c r="Y5" s="242">
        <f t="shared" ref="Y5:Y7" si="0">M5+X5</f>
        <v>504</v>
      </c>
    </row>
    <row r="6" spans="1:26" ht="27.75" hidden="1" customHeight="1">
      <c r="A6" s="328"/>
      <c r="B6" s="245" t="s">
        <v>71</v>
      </c>
      <c r="C6" s="227">
        <f>C5/C4</f>
        <v>0.85</v>
      </c>
      <c r="D6" s="227"/>
      <c r="E6" s="227"/>
      <c r="F6" s="227"/>
      <c r="G6" s="227"/>
      <c r="H6" s="227"/>
      <c r="I6" s="227">
        <f t="shared" ref="I6:V6" si="1">I5/I4</f>
        <v>0.1</v>
      </c>
      <c r="J6" s="227"/>
      <c r="K6" s="227">
        <f t="shared" si="1"/>
        <v>1.1612903225806452</v>
      </c>
      <c r="L6" s="227"/>
      <c r="M6" s="248">
        <f>M5/M4</f>
        <v>1.0842105263157895</v>
      </c>
      <c r="N6" s="227"/>
      <c r="O6" s="227"/>
      <c r="P6" s="227"/>
      <c r="Q6" s="227"/>
      <c r="R6" s="227"/>
      <c r="S6" s="227">
        <f t="shared" si="1"/>
        <v>0.85</v>
      </c>
      <c r="T6" s="227">
        <f t="shared" si="1"/>
        <v>1</v>
      </c>
      <c r="U6" s="227">
        <f t="shared" si="1"/>
        <v>0.88888888888888884</v>
      </c>
      <c r="V6" s="227">
        <f t="shared" si="1"/>
        <v>0.61538461538461542</v>
      </c>
      <c r="W6" s="227"/>
      <c r="X6" s="248">
        <f>X5/X4</f>
        <v>0.70769230769230773</v>
      </c>
      <c r="Y6" s="242"/>
    </row>
    <row r="7" spans="1:26" ht="27.75" customHeight="1">
      <c r="A7" s="328"/>
      <c r="B7" s="245" t="s">
        <v>64</v>
      </c>
      <c r="C7" s="58">
        <v>51</v>
      </c>
      <c r="D7" s="58">
        <v>0</v>
      </c>
      <c r="E7" s="58">
        <v>0</v>
      </c>
      <c r="F7" s="58">
        <v>0</v>
      </c>
      <c r="G7" s="58"/>
      <c r="H7" s="58">
        <v>0</v>
      </c>
      <c r="I7" s="58">
        <v>1</v>
      </c>
      <c r="J7" s="58">
        <v>0</v>
      </c>
      <c r="K7" s="58">
        <f>K4+101+15</f>
        <v>426</v>
      </c>
      <c r="L7" s="58"/>
      <c r="M7" s="246">
        <f>C7+D7+E7+F7+G7+H7+I7+J7+K7+L7</f>
        <v>478</v>
      </c>
      <c r="N7" s="58">
        <v>1</v>
      </c>
      <c r="O7" s="58">
        <v>0</v>
      </c>
      <c r="P7" s="58">
        <v>0</v>
      </c>
      <c r="Q7" s="58">
        <v>0</v>
      </c>
      <c r="R7" s="58">
        <v>0</v>
      </c>
      <c r="S7" s="58">
        <v>17</v>
      </c>
      <c r="T7" s="58">
        <v>10</v>
      </c>
      <c r="U7" s="58">
        <v>8</v>
      </c>
      <c r="V7" s="247">
        <v>70</v>
      </c>
      <c r="W7" s="114"/>
      <c r="X7" s="246">
        <f>N7+O7+P7+Q7+R7+S7+T7+U7+V7+W7</f>
        <v>106</v>
      </c>
      <c r="Y7" s="242">
        <f t="shared" si="0"/>
        <v>584</v>
      </c>
      <c r="Z7" s="48">
        <f>Y7-Y4</f>
        <v>74</v>
      </c>
    </row>
    <row r="8" spans="1:26" ht="27.75" hidden="1" customHeight="1">
      <c r="A8" s="328" t="s">
        <v>29</v>
      </c>
      <c r="B8" s="245" t="s">
        <v>62</v>
      </c>
      <c r="C8" s="58">
        <v>0</v>
      </c>
      <c r="D8" s="58">
        <f>682</f>
        <v>682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/>
      <c r="L8" s="58"/>
      <c r="M8" s="246">
        <f>C8+D8+E8+F8+G8+H8+I8+J8+K8+L8</f>
        <v>682</v>
      </c>
      <c r="N8" s="58">
        <v>0</v>
      </c>
      <c r="O8" s="58">
        <v>45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114"/>
      <c r="W8" s="114"/>
      <c r="X8" s="246">
        <f>N8+O8+P8+Q8+R8+S8+T8+U8+V8+W8</f>
        <v>45</v>
      </c>
      <c r="Y8" s="242">
        <f>M8+X8</f>
        <v>727</v>
      </c>
    </row>
    <row r="9" spans="1:26" ht="27.75" hidden="1" customHeight="1">
      <c r="A9" s="328"/>
      <c r="B9" s="245" t="s">
        <v>77</v>
      </c>
      <c r="C9" s="58"/>
      <c r="D9" s="58">
        <v>599</v>
      </c>
      <c r="E9" s="58"/>
      <c r="F9" s="58"/>
      <c r="G9" s="58"/>
      <c r="H9" s="58"/>
      <c r="I9" s="58"/>
      <c r="J9" s="58"/>
      <c r="K9" s="58"/>
      <c r="L9" s="58"/>
      <c r="M9" s="246">
        <f>C9+D9+E9+F9+G9+H9+I9+J9+K9+L9</f>
        <v>599</v>
      </c>
      <c r="N9" s="58">
        <v>0</v>
      </c>
      <c r="O9" s="58">
        <v>64</v>
      </c>
      <c r="P9" s="58"/>
      <c r="Q9" s="58"/>
      <c r="R9" s="58"/>
      <c r="S9" s="58"/>
      <c r="T9" s="58"/>
      <c r="U9" s="58">
        <v>0</v>
      </c>
      <c r="V9" s="114"/>
      <c r="W9" s="114"/>
      <c r="X9" s="246">
        <f>N9+O9+P9+Q9+R9+S9+T9+U9+V9+W9</f>
        <v>64</v>
      </c>
      <c r="Y9" s="242">
        <f t="shared" ref="Y9" si="2">M9+X9</f>
        <v>663</v>
      </c>
    </row>
    <row r="10" spans="1:26" ht="21.75" hidden="1" customHeight="1">
      <c r="A10" s="328"/>
      <c r="B10" s="245" t="s">
        <v>71</v>
      </c>
      <c r="C10" s="227"/>
      <c r="D10" s="227">
        <f>D9/D8</f>
        <v>0.8782991202346041</v>
      </c>
      <c r="E10" s="227"/>
      <c r="F10" s="227"/>
      <c r="G10" s="227"/>
      <c r="H10" s="227"/>
      <c r="I10" s="227"/>
      <c r="J10" s="227"/>
      <c r="K10" s="227"/>
      <c r="L10" s="227"/>
      <c r="M10" s="248">
        <f>M9/M8</f>
        <v>0.8782991202346041</v>
      </c>
      <c r="N10" s="227"/>
      <c r="O10" s="227">
        <f t="shared" ref="O10" si="3">O9/O8</f>
        <v>1.4222222222222223</v>
      </c>
      <c r="P10" s="227"/>
      <c r="Q10" s="227"/>
      <c r="R10" s="227"/>
      <c r="S10" s="227"/>
      <c r="T10" s="227"/>
      <c r="U10" s="227"/>
      <c r="V10" s="114"/>
      <c r="W10" s="114"/>
      <c r="X10" s="248">
        <f>X9/X8</f>
        <v>1.4222222222222223</v>
      </c>
      <c r="Y10" s="242"/>
    </row>
    <row r="11" spans="1:26" ht="27.75" customHeight="1">
      <c r="A11" s="328"/>
      <c r="B11" s="245" t="s">
        <v>64</v>
      </c>
      <c r="C11" s="58">
        <v>0</v>
      </c>
      <c r="D11" s="58">
        <v>659</v>
      </c>
      <c r="E11" s="58"/>
      <c r="F11" s="58"/>
      <c r="G11" s="58"/>
      <c r="H11" s="58"/>
      <c r="I11" s="58"/>
      <c r="J11" s="58"/>
      <c r="K11" s="58"/>
      <c r="L11" s="58"/>
      <c r="M11" s="246">
        <f>C11+D11+E11+F11+G11+H11+I11+J11+K11+L11</f>
        <v>659</v>
      </c>
      <c r="N11" s="58">
        <v>0</v>
      </c>
      <c r="O11" s="58">
        <v>65</v>
      </c>
      <c r="P11" s="58"/>
      <c r="Q11" s="58"/>
      <c r="R11" s="58"/>
      <c r="S11" s="58"/>
      <c r="T11" s="58"/>
      <c r="U11" s="58">
        <v>0</v>
      </c>
      <c r="V11" s="114"/>
      <c r="W11" s="114"/>
      <c r="X11" s="246">
        <f>N11+O11+P11+Q11+R11+S11+T11+U11+V11+W11</f>
        <v>65</v>
      </c>
      <c r="Y11" s="242">
        <f t="shared" ref="Y11" si="4">M11+X11</f>
        <v>724</v>
      </c>
      <c r="Z11" s="48">
        <f>Y11-Y8</f>
        <v>-3</v>
      </c>
    </row>
    <row r="12" spans="1:26" ht="27.75" hidden="1" customHeight="1">
      <c r="A12" s="328" t="s">
        <v>30</v>
      </c>
      <c r="B12" s="245" t="s">
        <v>62</v>
      </c>
      <c r="C12" s="147">
        <v>0</v>
      </c>
      <c r="D12" s="147">
        <v>0</v>
      </c>
      <c r="E12" s="147">
        <v>12</v>
      </c>
      <c r="F12" s="58">
        <v>8</v>
      </c>
      <c r="G12" s="147">
        <v>0</v>
      </c>
      <c r="H12" s="58">
        <v>0</v>
      </c>
      <c r="I12" s="58">
        <v>0</v>
      </c>
      <c r="J12" s="58">
        <v>0</v>
      </c>
      <c r="K12" s="58">
        <v>0</v>
      </c>
      <c r="L12" s="58"/>
      <c r="M12" s="246">
        <f>C12+D12+E12+F12+G12+H12+I12+J12+K12+L12</f>
        <v>20</v>
      </c>
      <c r="N12" s="147">
        <v>140</v>
      </c>
      <c r="O12" s="147">
        <v>0</v>
      </c>
      <c r="P12" s="147">
        <v>237</v>
      </c>
      <c r="Q12" s="147">
        <v>0</v>
      </c>
      <c r="R12" s="147">
        <v>0</v>
      </c>
      <c r="S12" s="58">
        <v>100</v>
      </c>
      <c r="T12" s="58">
        <v>15</v>
      </c>
      <c r="U12" s="58">
        <v>113</v>
      </c>
      <c r="V12" s="247">
        <v>41</v>
      </c>
      <c r="W12" s="114"/>
      <c r="X12" s="246">
        <f>N12+O12+P12+Q12+R12+S12+T12+U12+V12+W12</f>
        <v>646</v>
      </c>
      <c r="Y12" s="242">
        <f>M12+X12</f>
        <v>666</v>
      </c>
    </row>
    <row r="13" spans="1:26" ht="27.75" hidden="1" customHeight="1">
      <c r="A13" s="328"/>
      <c r="B13" s="245" t="s">
        <v>77</v>
      </c>
      <c r="C13" s="58"/>
      <c r="D13" s="58"/>
      <c r="E13" s="58">
        <v>12</v>
      </c>
      <c r="F13" s="58">
        <v>0</v>
      </c>
      <c r="G13" s="58"/>
      <c r="H13" s="58">
        <v>1</v>
      </c>
      <c r="I13" s="58"/>
      <c r="J13" s="58">
        <v>2</v>
      </c>
      <c r="K13" s="58"/>
      <c r="L13" s="58"/>
      <c r="M13" s="246">
        <f>C13+D13+E13+F13+G13+H13+I13+J13+K13+L13</f>
        <v>15</v>
      </c>
      <c r="N13" s="58">
        <v>136</v>
      </c>
      <c r="O13" s="58"/>
      <c r="P13" s="58">
        <v>237</v>
      </c>
      <c r="Q13" s="58"/>
      <c r="R13" s="58"/>
      <c r="S13" s="58">
        <v>97</v>
      </c>
      <c r="T13" s="58">
        <v>13</v>
      </c>
      <c r="U13" s="58">
        <v>102</v>
      </c>
      <c r="V13" s="216">
        <v>38</v>
      </c>
      <c r="W13" s="114"/>
      <c r="X13" s="246">
        <f>N13+O13+P13+Q13+R13+S13+T13+U13+V13+W13</f>
        <v>623</v>
      </c>
      <c r="Y13" s="242">
        <f>M13+X13</f>
        <v>638</v>
      </c>
    </row>
    <row r="14" spans="1:26" ht="27.75" hidden="1" customHeight="1">
      <c r="A14" s="328"/>
      <c r="B14" s="245" t="s">
        <v>71</v>
      </c>
      <c r="C14" s="227"/>
      <c r="D14" s="227"/>
      <c r="E14" s="227">
        <f t="shared" ref="E14" si="5">E13/E12</f>
        <v>1</v>
      </c>
      <c r="F14" s="227"/>
      <c r="G14" s="227"/>
      <c r="H14" s="227"/>
      <c r="I14" s="227"/>
      <c r="J14" s="227"/>
      <c r="K14" s="227"/>
      <c r="L14" s="227"/>
      <c r="M14" s="248">
        <f>M13/M12</f>
        <v>0.75</v>
      </c>
      <c r="N14" s="227">
        <f t="shared" ref="N14:V14" si="6">N13/N12</f>
        <v>0.97142857142857142</v>
      </c>
      <c r="O14" s="227"/>
      <c r="P14" s="227">
        <f t="shared" si="6"/>
        <v>1</v>
      </c>
      <c r="Q14" s="227"/>
      <c r="R14" s="227"/>
      <c r="S14" s="227">
        <f t="shared" si="6"/>
        <v>0.97</v>
      </c>
      <c r="T14" s="227">
        <f t="shared" si="6"/>
        <v>0.8666666666666667</v>
      </c>
      <c r="U14" s="227">
        <f t="shared" si="6"/>
        <v>0.90265486725663713</v>
      </c>
      <c r="V14" s="227">
        <f t="shared" si="6"/>
        <v>0.92682926829268297</v>
      </c>
      <c r="W14" s="114"/>
      <c r="X14" s="248">
        <f>X13/X12</f>
        <v>0.9643962848297214</v>
      </c>
      <c r="Y14" s="242"/>
    </row>
    <row r="15" spans="1:26" ht="27.75" customHeight="1">
      <c r="A15" s="328"/>
      <c r="B15" s="245" t="s">
        <v>64</v>
      </c>
      <c r="C15" s="58">
        <v>0</v>
      </c>
      <c r="D15" s="58"/>
      <c r="E15" s="58">
        <v>12</v>
      </c>
      <c r="F15" s="58">
        <v>5</v>
      </c>
      <c r="G15" s="58">
        <v>0</v>
      </c>
      <c r="H15" s="58">
        <v>1</v>
      </c>
      <c r="I15" s="58">
        <v>0</v>
      </c>
      <c r="J15" s="58">
        <v>2</v>
      </c>
      <c r="K15" s="58">
        <v>0</v>
      </c>
      <c r="L15" s="58"/>
      <c r="M15" s="246">
        <f>C15+D15+E15+F15+G15+H15+I15+J15+K15+L15</f>
        <v>20</v>
      </c>
      <c r="N15" s="58">
        <v>140</v>
      </c>
      <c r="O15" s="58"/>
      <c r="P15" s="58">
        <v>237</v>
      </c>
      <c r="Q15" s="58"/>
      <c r="R15" s="58">
        <v>0</v>
      </c>
      <c r="S15" s="58">
        <v>100</v>
      </c>
      <c r="T15" s="58">
        <v>15</v>
      </c>
      <c r="U15" s="58">
        <v>120</v>
      </c>
      <c r="V15" s="249">
        <v>50</v>
      </c>
      <c r="W15" s="114"/>
      <c r="X15" s="246">
        <f>N15+O15+P15+Q15+R15+S15+T15+U15+V15+W15</f>
        <v>662</v>
      </c>
      <c r="Y15" s="242">
        <f t="shared" ref="Y15" si="7">M15+X15</f>
        <v>682</v>
      </c>
      <c r="Z15" s="48">
        <f>Y15-Y12</f>
        <v>16</v>
      </c>
    </row>
    <row r="16" spans="1:26" ht="27.75" hidden="1" customHeight="1">
      <c r="A16" s="328" t="s">
        <v>31</v>
      </c>
      <c r="B16" s="245" t="s">
        <v>62</v>
      </c>
      <c r="C16" s="147"/>
      <c r="D16" s="147">
        <v>25</v>
      </c>
      <c r="E16" s="147">
        <v>0</v>
      </c>
      <c r="F16" s="147">
        <v>0</v>
      </c>
      <c r="G16" s="147">
        <f>525</f>
        <v>525</v>
      </c>
      <c r="H16" s="58">
        <v>6</v>
      </c>
      <c r="I16" s="58">
        <v>0</v>
      </c>
      <c r="J16" s="58">
        <v>0</v>
      </c>
      <c r="K16" s="58"/>
      <c r="L16" s="58"/>
      <c r="M16" s="246">
        <f>C16+D16+E16+F16+G16+H16+I16+J16+K16+L16</f>
        <v>556</v>
      </c>
      <c r="N16" s="147">
        <v>130</v>
      </c>
      <c r="O16" s="147">
        <v>0</v>
      </c>
      <c r="P16" s="147">
        <v>0</v>
      </c>
      <c r="Q16" s="147">
        <v>0</v>
      </c>
      <c r="R16" s="147">
        <v>0</v>
      </c>
      <c r="S16" s="58">
        <v>0</v>
      </c>
      <c r="T16" s="58">
        <v>10</v>
      </c>
      <c r="U16" s="58">
        <v>15</v>
      </c>
      <c r="V16" s="114"/>
      <c r="W16" s="114"/>
      <c r="X16" s="246">
        <f>N16+O16+P16+Q16+R16+S16+T16+U16+V16+W16</f>
        <v>155</v>
      </c>
      <c r="Y16" s="242">
        <f>M16+X16</f>
        <v>711</v>
      </c>
    </row>
    <row r="17" spans="1:26" ht="27.75" hidden="1" customHeight="1">
      <c r="A17" s="328"/>
      <c r="B17" s="245" t="s">
        <v>77</v>
      </c>
      <c r="C17" s="58"/>
      <c r="D17" s="58">
        <v>46</v>
      </c>
      <c r="E17" s="58"/>
      <c r="F17" s="58"/>
      <c r="G17" s="58">
        <v>449</v>
      </c>
      <c r="H17" s="58">
        <v>1</v>
      </c>
      <c r="I17" s="58"/>
      <c r="J17" s="58">
        <v>4</v>
      </c>
      <c r="K17" s="58"/>
      <c r="L17" s="58"/>
      <c r="M17" s="246">
        <f>C17+D17+E17+F17+G17+H17+I17+J17+K17+L17</f>
        <v>500</v>
      </c>
      <c r="N17" s="58">
        <v>122</v>
      </c>
      <c r="O17" s="58">
        <v>2</v>
      </c>
      <c r="P17" s="58"/>
      <c r="Q17" s="58"/>
      <c r="R17" s="58">
        <v>0</v>
      </c>
      <c r="S17" s="58"/>
      <c r="T17" s="58">
        <v>0</v>
      </c>
      <c r="U17" s="58">
        <v>2</v>
      </c>
      <c r="V17" s="114"/>
      <c r="W17" s="114"/>
      <c r="X17" s="246">
        <f>N17+O17+P17+Q17+R17+S17+T17+U17+V17+W17</f>
        <v>126</v>
      </c>
      <c r="Y17" s="242">
        <f t="shared" ref="Y17" si="8">M17+X17</f>
        <v>626</v>
      </c>
    </row>
    <row r="18" spans="1:26" ht="27.75" hidden="1" customHeight="1">
      <c r="A18" s="328"/>
      <c r="B18" s="245" t="s">
        <v>71</v>
      </c>
      <c r="C18" s="227"/>
      <c r="D18" s="227">
        <f t="shared" ref="D18" si="9">D17/D16</f>
        <v>1.84</v>
      </c>
      <c r="E18" s="227"/>
      <c r="F18" s="227"/>
      <c r="G18" s="227">
        <f t="shared" ref="G18:H18" si="10">G17/G16</f>
        <v>0.85523809523809524</v>
      </c>
      <c r="H18" s="227">
        <f t="shared" si="10"/>
        <v>0.16666666666666666</v>
      </c>
      <c r="I18" s="227"/>
      <c r="J18" s="227"/>
      <c r="K18" s="227"/>
      <c r="L18" s="227"/>
      <c r="M18" s="248">
        <f>M17/M16</f>
        <v>0.89928057553956831</v>
      </c>
      <c r="N18" s="227">
        <f>N17/N16</f>
        <v>0.93846153846153846</v>
      </c>
      <c r="O18" s="227"/>
      <c r="P18" s="227"/>
      <c r="Q18" s="227"/>
      <c r="R18" s="227"/>
      <c r="S18" s="227"/>
      <c r="T18" s="227">
        <f t="shared" ref="T18" si="11">T17/T16</f>
        <v>0</v>
      </c>
      <c r="U18" s="227">
        <v>0</v>
      </c>
      <c r="V18" s="114"/>
      <c r="W18" s="114"/>
      <c r="X18" s="248">
        <f>X17/X16</f>
        <v>0.81290322580645158</v>
      </c>
      <c r="Y18" s="242"/>
    </row>
    <row r="19" spans="1:26" ht="27.75" customHeight="1">
      <c r="A19" s="328"/>
      <c r="B19" s="245" t="s">
        <v>64</v>
      </c>
      <c r="C19" s="58"/>
      <c r="D19" s="58">
        <v>46</v>
      </c>
      <c r="E19" s="58"/>
      <c r="F19" s="58"/>
      <c r="G19" s="58">
        <v>540</v>
      </c>
      <c r="H19" s="58">
        <v>1</v>
      </c>
      <c r="I19" s="58">
        <v>0</v>
      </c>
      <c r="J19" s="58">
        <v>4</v>
      </c>
      <c r="K19" s="58"/>
      <c r="L19" s="58"/>
      <c r="M19" s="246">
        <f>C19+D19+E19+F19+G19+H19+I19+J19+K19+L19</f>
        <v>591</v>
      </c>
      <c r="N19" s="58">
        <v>130</v>
      </c>
      <c r="O19" s="58">
        <v>2</v>
      </c>
      <c r="P19" s="58"/>
      <c r="Q19" s="58"/>
      <c r="R19" s="58">
        <v>0</v>
      </c>
      <c r="S19" s="58"/>
      <c r="T19" s="58">
        <v>10</v>
      </c>
      <c r="U19" s="58">
        <v>10</v>
      </c>
      <c r="V19" s="114"/>
      <c r="W19" s="114"/>
      <c r="X19" s="246">
        <f>N19+O19+P19+Q19+R19+S19+T19+U19+V19+W19</f>
        <v>152</v>
      </c>
      <c r="Y19" s="242">
        <f t="shared" ref="Y19" si="12">M19+X19</f>
        <v>743</v>
      </c>
      <c r="Z19" s="48">
        <f>Y19-Y16</f>
        <v>32</v>
      </c>
    </row>
    <row r="20" spans="1:26" ht="27.75" hidden="1" customHeight="1">
      <c r="A20" s="328" t="s">
        <v>32</v>
      </c>
      <c r="B20" s="245" t="s">
        <v>62</v>
      </c>
      <c r="C20" s="147">
        <v>80</v>
      </c>
      <c r="D20" s="147">
        <v>0</v>
      </c>
      <c r="E20" s="147">
        <v>0</v>
      </c>
      <c r="F20" s="147">
        <v>34</v>
      </c>
      <c r="G20" s="147">
        <v>77</v>
      </c>
      <c r="H20" s="58">
        <v>21</v>
      </c>
      <c r="I20" s="58">
        <v>8</v>
      </c>
      <c r="J20" s="58">
        <v>10</v>
      </c>
      <c r="K20" s="58">
        <v>20</v>
      </c>
      <c r="L20" s="58"/>
      <c r="M20" s="246">
        <f>C20+D20+E20+F20+G20+H20+I20+J20+K20+L20</f>
        <v>250</v>
      </c>
      <c r="N20" s="147">
        <v>90</v>
      </c>
      <c r="O20" s="147">
        <v>0</v>
      </c>
      <c r="P20" s="147">
        <v>0</v>
      </c>
      <c r="Q20" s="147">
        <v>0</v>
      </c>
      <c r="R20" s="147">
        <v>0</v>
      </c>
      <c r="S20" s="58">
        <v>10</v>
      </c>
      <c r="T20" s="58">
        <v>0</v>
      </c>
      <c r="U20" s="58">
        <v>3</v>
      </c>
      <c r="V20" s="114"/>
      <c r="W20" s="114"/>
      <c r="X20" s="246">
        <f>N20+O20+P20+Q20+R20+S20+T20+U20+V20+W20</f>
        <v>103</v>
      </c>
      <c r="Y20" s="242">
        <f>M20+X20</f>
        <v>353</v>
      </c>
    </row>
    <row r="21" spans="1:26" ht="27.75" hidden="1" customHeight="1">
      <c r="A21" s="328"/>
      <c r="B21" s="245" t="s">
        <v>77</v>
      </c>
      <c r="C21" s="58">
        <v>79</v>
      </c>
      <c r="D21" s="58"/>
      <c r="E21" s="58"/>
      <c r="F21" s="58">
        <v>31</v>
      </c>
      <c r="G21" s="58">
        <v>72</v>
      </c>
      <c r="H21" s="58">
        <v>14</v>
      </c>
      <c r="I21" s="58">
        <v>4</v>
      </c>
      <c r="J21" s="58">
        <v>8</v>
      </c>
      <c r="K21" s="58">
        <v>2</v>
      </c>
      <c r="L21" s="58"/>
      <c r="M21" s="246">
        <f>C21+D21+E21+F21+G21+H21+I21+J21+K21+L21</f>
        <v>210</v>
      </c>
      <c r="N21" s="58">
        <v>91</v>
      </c>
      <c r="O21" s="58"/>
      <c r="P21" s="58"/>
      <c r="Q21" s="58"/>
      <c r="R21" s="58"/>
      <c r="S21" s="58">
        <v>8</v>
      </c>
      <c r="T21" s="58"/>
      <c r="U21" s="58">
        <v>2</v>
      </c>
      <c r="V21" s="114"/>
      <c r="W21" s="114"/>
      <c r="X21" s="246">
        <f>N21+O21+P21+Q21+R21+S21+T21+U21+V21+W21</f>
        <v>101</v>
      </c>
      <c r="Y21" s="242">
        <f t="shared" ref="Y21" si="13">M21+X21</f>
        <v>311</v>
      </c>
    </row>
    <row r="22" spans="1:26" ht="27.75" hidden="1" customHeight="1">
      <c r="A22" s="328"/>
      <c r="B22" s="245" t="s">
        <v>71</v>
      </c>
      <c r="C22" s="227">
        <f>C21/C20</f>
        <v>0.98750000000000004</v>
      </c>
      <c r="D22" s="227"/>
      <c r="E22" s="227"/>
      <c r="F22" s="227">
        <f t="shared" ref="F22:K22" si="14">F21/F20</f>
        <v>0.91176470588235292</v>
      </c>
      <c r="G22" s="227">
        <f t="shared" si="14"/>
        <v>0.93506493506493504</v>
      </c>
      <c r="H22" s="227">
        <f t="shared" si="14"/>
        <v>0.66666666666666663</v>
      </c>
      <c r="I22" s="227">
        <f t="shared" si="14"/>
        <v>0.5</v>
      </c>
      <c r="J22" s="227">
        <f t="shared" si="14"/>
        <v>0.8</v>
      </c>
      <c r="K22" s="227">
        <f t="shared" si="14"/>
        <v>0.1</v>
      </c>
      <c r="L22" s="227"/>
      <c r="M22" s="248">
        <f>M21/M20</f>
        <v>0.84</v>
      </c>
      <c r="N22" s="227">
        <f t="shared" ref="N22:U22" si="15">N21/N20</f>
        <v>1.0111111111111111</v>
      </c>
      <c r="O22" s="227"/>
      <c r="P22" s="227"/>
      <c r="Q22" s="227"/>
      <c r="R22" s="227"/>
      <c r="S22" s="227">
        <f t="shared" si="15"/>
        <v>0.8</v>
      </c>
      <c r="T22" s="227"/>
      <c r="U22" s="227">
        <f t="shared" si="15"/>
        <v>0.66666666666666663</v>
      </c>
      <c r="V22" s="114"/>
      <c r="W22" s="114"/>
      <c r="X22" s="248">
        <f>X21/X20</f>
        <v>0.98058252427184467</v>
      </c>
      <c r="Y22" s="242"/>
    </row>
    <row r="23" spans="1:26" ht="27.75" customHeight="1">
      <c r="A23" s="328"/>
      <c r="B23" s="245" t="s">
        <v>64</v>
      </c>
      <c r="C23" s="58">
        <v>84</v>
      </c>
      <c r="D23" s="58"/>
      <c r="E23" s="58"/>
      <c r="F23" s="58">
        <v>35</v>
      </c>
      <c r="G23" s="58">
        <v>77</v>
      </c>
      <c r="H23" s="58">
        <v>20</v>
      </c>
      <c r="I23" s="58">
        <v>6</v>
      </c>
      <c r="J23" s="58">
        <v>10</v>
      </c>
      <c r="K23" s="58">
        <v>7</v>
      </c>
      <c r="L23" s="58"/>
      <c r="M23" s="246">
        <f>C23+D23+E23+F23+G23+H23+I23+J23+K23+L23</f>
        <v>239</v>
      </c>
      <c r="N23" s="58">
        <v>91</v>
      </c>
      <c r="O23" s="58">
        <v>0</v>
      </c>
      <c r="P23" s="58">
        <v>0</v>
      </c>
      <c r="Q23" s="58">
        <v>0</v>
      </c>
      <c r="R23" s="58">
        <v>0</v>
      </c>
      <c r="S23" s="58">
        <v>10</v>
      </c>
      <c r="T23" s="58">
        <v>0</v>
      </c>
      <c r="U23" s="58">
        <v>3</v>
      </c>
      <c r="V23" s="114"/>
      <c r="W23" s="114"/>
      <c r="X23" s="246">
        <f>N23+O23+P23+Q23+R23+S23+T23+U23+V23+W23</f>
        <v>104</v>
      </c>
      <c r="Y23" s="242">
        <f t="shared" ref="Y23" si="16">M23+X23</f>
        <v>343</v>
      </c>
      <c r="Z23" s="48">
        <f>Y23-Y20</f>
        <v>-10</v>
      </c>
    </row>
    <row r="24" spans="1:26" ht="27.75" hidden="1" customHeight="1">
      <c r="A24" s="328" t="s">
        <v>33</v>
      </c>
      <c r="B24" s="245" t="s">
        <v>62</v>
      </c>
      <c r="C24" s="147">
        <v>80</v>
      </c>
      <c r="D24" s="147">
        <v>0</v>
      </c>
      <c r="E24" s="147">
        <v>0</v>
      </c>
      <c r="F24" s="147">
        <v>30</v>
      </c>
      <c r="G24" s="147">
        <v>85</v>
      </c>
      <c r="H24" s="58">
        <v>21</v>
      </c>
      <c r="I24" s="58">
        <v>10</v>
      </c>
      <c r="J24" s="58">
        <v>10</v>
      </c>
      <c r="K24" s="58">
        <v>20</v>
      </c>
      <c r="L24" s="58"/>
      <c r="M24" s="246">
        <f>C24+D24+E24+F24+G24+H24+I24+J24+K24+L24</f>
        <v>256</v>
      </c>
      <c r="N24" s="147">
        <v>90</v>
      </c>
      <c r="O24" s="147">
        <v>0</v>
      </c>
      <c r="P24" s="147">
        <v>0</v>
      </c>
      <c r="Q24" s="147">
        <v>0</v>
      </c>
      <c r="R24" s="147">
        <v>0</v>
      </c>
      <c r="S24" s="58">
        <v>10</v>
      </c>
      <c r="T24" s="58">
        <v>0</v>
      </c>
      <c r="U24" s="58">
        <v>3</v>
      </c>
      <c r="V24" s="114"/>
      <c r="W24" s="114"/>
      <c r="X24" s="246">
        <f>N24+O24+P24+Q24+R24+S24+T24+U24+V24+W24</f>
        <v>103</v>
      </c>
      <c r="Y24" s="242">
        <f>M24+X24</f>
        <v>359</v>
      </c>
    </row>
    <row r="25" spans="1:26" ht="27.75" hidden="1" customHeight="1">
      <c r="A25" s="328"/>
      <c r="B25" s="245" t="s">
        <v>77</v>
      </c>
      <c r="C25" s="58">
        <v>80</v>
      </c>
      <c r="D25" s="58"/>
      <c r="E25" s="58"/>
      <c r="F25" s="58">
        <v>29</v>
      </c>
      <c r="G25" s="58">
        <v>79</v>
      </c>
      <c r="H25" s="58">
        <v>18</v>
      </c>
      <c r="I25" s="58">
        <v>6</v>
      </c>
      <c r="J25" s="58">
        <v>9</v>
      </c>
      <c r="K25" s="58">
        <v>6</v>
      </c>
      <c r="L25" s="58"/>
      <c r="M25" s="246">
        <f>C25+D25+E25+F25+G25+H25+I25+J25+K25+L25</f>
        <v>227</v>
      </c>
      <c r="N25" s="58">
        <v>89</v>
      </c>
      <c r="O25" s="58"/>
      <c r="P25" s="58"/>
      <c r="Q25" s="58"/>
      <c r="R25" s="58"/>
      <c r="S25" s="58">
        <v>8</v>
      </c>
      <c r="T25" s="58"/>
      <c r="U25" s="58">
        <v>2</v>
      </c>
      <c r="V25" s="114"/>
      <c r="W25" s="114"/>
      <c r="X25" s="246">
        <f>N25+O25+P25+Q25+R25+S25+T25+U25+V25+W25</f>
        <v>99</v>
      </c>
      <c r="Y25" s="242">
        <f t="shared" ref="Y25" si="17">M25+X25</f>
        <v>326</v>
      </c>
    </row>
    <row r="26" spans="1:26" ht="27.75" hidden="1" customHeight="1">
      <c r="A26" s="328"/>
      <c r="B26" s="245" t="s">
        <v>71</v>
      </c>
      <c r="C26" s="227">
        <f>C25/C24</f>
        <v>1</v>
      </c>
      <c r="D26" s="227"/>
      <c r="E26" s="227"/>
      <c r="F26" s="227">
        <f t="shared" ref="F26:K26" si="18">F25/F24</f>
        <v>0.96666666666666667</v>
      </c>
      <c r="G26" s="227">
        <f t="shared" si="18"/>
        <v>0.92941176470588238</v>
      </c>
      <c r="H26" s="227">
        <f t="shared" si="18"/>
        <v>0.8571428571428571</v>
      </c>
      <c r="I26" s="227">
        <f t="shared" si="18"/>
        <v>0.6</v>
      </c>
      <c r="J26" s="227">
        <f t="shared" si="18"/>
        <v>0.9</v>
      </c>
      <c r="K26" s="227">
        <f t="shared" si="18"/>
        <v>0.3</v>
      </c>
      <c r="L26" s="227"/>
      <c r="M26" s="248">
        <f>M25/M24</f>
        <v>0.88671875</v>
      </c>
      <c r="N26" s="227">
        <f t="shared" ref="N26:U26" si="19">N25/N24</f>
        <v>0.98888888888888893</v>
      </c>
      <c r="O26" s="227"/>
      <c r="P26" s="227"/>
      <c r="Q26" s="227"/>
      <c r="R26" s="227"/>
      <c r="S26" s="227">
        <f t="shared" si="19"/>
        <v>0.8</v>
      </c>
      <c r="T26" s="227"/>
      <c r="U26" s="227">
        <f t="shared" si="19"/>
        <v>0.66666666666666663</v>
      </c>
      <c r="V26" s="227"/>
      <c r="W26" s="114"/>
      <c r="X26" s="248">
        <f>X25/X24</f>
        <v>0.96116504854368934</v>
      </c>
      <c r="Y26" s="242"/>
    </row>
    <row r="27" spans="1:26" ht="27.75" customHeight="1">
      <c r="A27" s="328"/>
      <c r="B27" s="245" t="s">
        <v>64</v>
      </c>
      <c r="C27" s="58">
        <v>82</v>
      </c>
      <c r="D27" s="58"/>
      <c r="E27" s="58"/>
      <c r="F27" s="58">
        <v>35</v>
      </c>
      <c r="G27" s="58">
        <v>85</v>
      </c>
      <c r="H27" s="58">
        <v>20</v>
      </c>
      <c r="I27" s="58">
        <v>10</v>
      </c>
      <c r="J27" s="58">
        <v>10</v>
      </c>
      <c r="K27" s="58">
        <v>20</v>
      </c>
      <c r="L27" s="58"/>
      <c r="M27" s="246">
        <f>C27+D27+E27+F27+G27+H27+I27+J27+K27+L27</f>
        <v>262</v>
      </c>
      <c r="N27" s="58">
        <v>90</v>
      </c>
      <c r="O27" s="58"/>
      <c r="P27" s="58"/>
      <c r="Q27" s="58"/>
      <c r="R27" s="58"/>
      <c r="S27" s="58">
        <v>10</v>
      </c>
      <c r="T27" s="58"/>
      <c r="U27" s="58">
        <v>3</v>
      </c>
      <c r="V27" s="114"/>
      <c r="W27" s="114"/>
      <c r="X27" s="246">
        <f>N27+O27+P27+Q27+R27+S27+T27+U27+V27+W27</f>
        <v>103</v>
      </c>
      <c r="Y27" s="242">
        <f t="shared" ref="Y27" si="20">M27+X27</f>
        <v>365</v>
      </c>
      <c r="Z27" s="48">
        <f>Y27-Y24</f>
        <v>6</v>
      </c>
    </row>
    <row r="28" spans="1:26" ht="27.75" hidden="1" customHeight="1">
      <c r="A28" s="328" t="s">
        <v>34</v>
      </c>
      <c r="B28" s="245" t="s">
        <v>62</v>
      </c>
      <c r="C28" s="147">
        <v>90</v>
      </c>
      <c r="D28" s="147">
        <v>0</v>
      </c>
      <c r="E28" s="147">
        <v>0</v>
      </c>
      <c r="F28" s="147">
        <v>60</v>
      </c>
      <c r="G28" s="147">
        <v>115</v>
      </c>
      <c r="H28" s="58">
        <v>21</v>
      </c>
      <c r="I28" s="58">
        <v>12</v>
      </c>
      <c r="J28" s="58">
        <v>10</v>
      </c>
      <c r="K28" s="58">
        <v>25</v>
      </c>
      <c r="L28" s="58"/>
      <c r="M28" s="246">
        <f>C28+D28+E28+F28+G28+H28+I28+J28+K28+L28</f>
        <v>333</v>
      </c>
      <c r="N28" s="147">
        <v>90</v>
      </c>
      <c r="O28" s="147">
        <v>0</v>
      </c>
      <c r="P28" s="147">
        <v>0</v>
      </c>
      <c r="Q28" s="147">
        <v>0</v>
      </c>
      <c r="R28" s="147">
        <v>0</v>
      </c>
      <c r="S28" s="58">
        <v>15</v>
      </c>
      <c r="T28" s="58">
        <v>0</v>
      </c>
      <c r="U28" s="58">
        <v>3</v>
      </c>
      <c r="V28" s="114"/>
      <c r="W28" s="114"/>
      <c r="X28" s="246">
        <f>N28+O28+P28+Q28+R28+S28+T28+U28+V28+W28</f>
        <v>108</v>
      </c>
      <c r="Y28" s="242">
        <f>M28+X28</f>
        <v>441</v>
      </c>
    </row>
    <row r="29" spans="1:26" ht="24.75" hidden="1" customHeight="1">
      <c r="A29" s="328"/>
      <c r="B29" s="245" t="s">
        <v>77</v>
      </c>
      <c r="C29" s="58">
        <v>90</v>
      </c>
      <c r="D29" s="58"/>
      <c r="E29" s="58"/>
      <c r="F29" s="58">
        <v>35</v>
      </c>
      <c r="G29" s="58">
        <v>108</v>
      </c>
      <c r="H29" s="58">
        <v>5</v>
      </c>
      <c r="I29" s="58">
        <v>11</v>
      </c>
      <c r="J29" s="58">
        <v>9</v>
      </c>
      <c r="K29" s="58">
        <v>24</v>
      </c>
      <c r="L29" s="58"/>
      <c r="M29" s="246">
        <f>C29+D29+E29+F29+G29+H29+I29+J29+K29+L29</f>
        <v>282</v>
      </c>
      <c r="N29" s="58">
        <v>91</v>
      </c>
      <c r="O29" s="58"/>
      <c r="P29" s="58"/>
      <c r="Q29" s="58"/>
      <c r="R29" s="58"/>
      <c r="S29" s="58">
        <v>21</v>
      </c>
      <c r="T29" s="58"/>
      <c r="U29" s="58">
        <v>3</v>
      </c>
      <c r="V29" s="114"/>
      <c r="W29" s="114"/>
      <c r="X29" s="246">
        <f>N29+O29+P29+Q29+R29+S29+T29+U29+V29+W29</f>
        <v>115</v>
      </c>
      <c r="Y29" s="242">
        <f t="shared" ref="Y29" si="21">M29+X29</f>
        <v>397</v>
      </c>
    </row>
    <row r="30" spans="1:26" ht="24" hidden="1" customHeight="1">
      <c r="A30" s="328"/>
      <c r="B30" s="245" t="s">
        <v>71</v>
      </c>
      <c r="C30" s="227">
        <f>C29/C28</f>
        <v>1</v>
      </c>
      <c r="D30" s="227"/>
      <c r="E30" s="227"/>
      <c r="F30" s="227">
        <f t="shared" ref="F30:K30" si="22">F29/F28</f>
        <v>0.58333333333333337</v>
      </c>
      <c r="G30" s="227">
        <f t="shared" si="22"/>
        <v>0.93913043478260871</v>
      </c>
      <c r="H30" s="227">
        <f t="shared" si="22"/>
        <v>0.23809523809523808</v>
      </c>
      <c r="I30" s="227">
        <f t="shared" si="22"/>
        <v>0.91666666666666663</v>
      </c>
      <c r="J30" s="227">
        <f t="shared" si="22"/>
        <v>0.9</v>
      </c>
      <c r="K30" s="227">
        <f t="shared" si="22"/>
        <v>0.96</v>
      </c>
      <c r="L30" s="227"/>
      <c r="M30" s="248">
        <f>M29/M28</f>
        <v>0.84684684684684686</v>
      </c>
      <c r="N30" s="227">
        <f t="shared" ref="N30:U30" si="23">N29/N28</f>
        <v>1.0111111111111111</v>
      </c>
      <c r="O30" s="227"/>
      <c r="P30" s="227"/>
      <c r="Q30" s="227"/>
      <c r="R30" s="227"/>
      <c r="S30" s="227">
        <f t="shared" si="23"/>
        <v>1.4</v>
      </c>
      <c r="T30" s="227"/>
      <c r="U30" s="227">
        <f t="shared" si="23"/>
        <v>1</v>
      </c>
      <c r="V30" s="227"/>
      <c r="W30" s="114"/>
      <c r="X30" s="248">
        <f>X29/X28</f>
        <v>1.0648148148148149</v>
      </c>
      <c r="Y30" s="242"/>
    </row>
    <row r="31" spans="1:26" ht="27.75" customHeight="1">
      <c r="A31" s="328"/>
      <c r="B31" s="245" t="s">
        <v>64</v>
      </c>
      <c r="C31" s="58">
        <v>92</v>
      </c>
      <c r="D31" s="58"/>
      <c r="E31" s="58"/>
      <c r="F31" s="58">
        <v>60</v>
      </c>
      <c r="G31" s="58">
        <v>115</v>
      </c>
      <c r="H31" s="58">
        <v>20</v>
      </c>
      <c r="I31" s="58">
        <v>12</v>
      </c>
      <c r="J31" s="58">
        <v>10</v>
      </c>
      <c r="K31" s="58">
        <v>30</v>
      </c>
      <c r="L31" s="58"/>
      <c r="M31" s="246">
        <f>C31+D31+E31+F31+G31+H31+I31+J31+K31+L31</f>
        <v>339</v>
      </c>
      <c r="N31" s="58">
        <v>100</v>
      </c>
      <c r="O31" s="58"/>
      <c r="P31" s="58"/>
      <c r="Q31" s="58"/>
      <c r="R31" s="58"/>
      <c r="S31" s="58">
        <v>21</v>
      </c>
      <c r="T31" s="58"/>
      <c r="U31" s="58">
        <v>3</v>
      </c>
      <c r="V31" s="114"/>
      <c r="W31" s="114"/>
      <c r="X31" s="246">
        <f>N31+O31+P31+Q31+R31+S31+T31+U31+V31+W31</f>
        <v>124</v>
      </c>
      <c r="Y31" s="242">
        <f t="shared" ref="Y31" si="24">M31+X31</f>
        <v>463</v>
      </c>
      <c r="Z31" s="48">
        <f>Y31-Y28</f>
        <v>22</v>
      </c>
    </row>
    <row r="32" spans="1:26" ht="27.75" hidden="1" customHeight="1">
      <c r="A32" s="328" t="s">
        <v>35</v>
      </c>
      <c r="B32" s="245" t="s">
        <v>62</v>
      </c>
      <c r="C32" s="147">
        <v>90</v>
      </c>
      <c r="D32" s="147"/>
      <c r="E32" s="147"/>
      <c r="F32" s="147">
        <v>23</v>
      </c>
      <c r="G32" s="147">
        <v>48</v>
      </c>
      <c r="H32" s="58">
        <v>0</v>
      </c>
      <c r="I32" s="58">
        <v>10</v>
      </c>
      <c r="J32" s="58">
        <v>10</v>
      </c>
      <c r="K32" s="58"/>
      <c r="L32" s="58"/>
      <c r="M32" s="246">
        <f>C32+D32+E32+F32+G32+H32+I32+J32+K32+L32</f>
        <v>181</v>
      </c>
      <c r="N32" s="147">
        <v>50</v>
      </c>
      <c r="O32" s="147">
        <v>0</v>
      </c>
      <c r="P32" s="147">
        <v>0</v>
      </c>
      <c r="Q32" s="147">
        <v>0</v>
      </c>
      <c r="R32" s="147">
        <v>0</v>
      </c>
      <c r="S32" s="58">
        <v>5</v>
      </c>
      <c r="T32" s="58">
        <v>0</v>
      </c>
      <c r="U32" s="58">
        <v>3</v>
      </c>
      <c r="V32" s="114"/>
      <c r="W32" s="114"/>
      <c r="X32" s="246">
        <f>N32+O32+P32+Q32+R32+S32+T32+U32+V32+W32</f>
        <v>58</v>
      </c>
      <c r="Y32" s="242">
        <f>M32+X32</f>
        <v>239</v>
      </c>
    </row>
    <row r="33" spans="1:26" ht="27.75" hidden="1" customHeight="1">
      <c r="A33" s="328"/>
      <c r="B33" s="245" t="s">
        <v>77</v>
      </c>
      <c r="C33" s="58">
        <v>76</v>
      </c>
      <c r="D33" s="58"/>
      <c r="E33" s="58"/>
      <c r="F33" s="58">
        <v>21</v>
      </c>
      <c r="G33" s="58">
        <v>16</v>
      </c>
      <c r="H33" s="58">
        <v>2</v>
      </c>
      <c r="I33" s="58">
        <v>0</v>
      </c>
      <c r="J33" s="58">
        <v>4</v>
      </c>
      <c r="K33" s="58"/>
      <c r="L33" s="58"/>
      <c r="M33" s="246">
        <f>C33+D33+E33+F33+G33+H33+I33+J33+K33+L33</f>
        <v>119</v>
      </c>
      <c r="N33" s="58">
        <v>50</v>
      </c>
      <c r="O33" s="58"/>
      <c r="P33" s="58"/>
      <c r="Q33" s="58"/>
      <c r="R33" s="58"/>
      <c r="S33" s="58">
        <v>3</v>
      </c>
      <c r="T33" s="58"/>
      <c r="U33" s="58">
        <v>1</v>
      </c>
      <c r="V33" s="114"/>
      <c r="W33" s="114"/>
      <c r="X33" s="246">
        <f>N33+O33+P33+Q33+R33+S33+T33+U33+V33+W33</f>
        <v>54</v>
      </c>
      <c r="Y33" s="242">
        <f t="shared" ref="Y33" si="25">M33+X33</f>
        <v>173</v>
      </c>
    </row>
    <row r="34" spans="1:26" ht="27.75" hidden="1" customHeight="1">
      <c r="A34" s="328"/>
      <c r="B34" s="245" t="s">
        <v>71</v>
      </c>
      <c r="C34" s="227">
        <f>C33/C32</f>
        <v>0.84444444444444444</v>
      </c>
      <c r="D34" s="227"/>
      <c r="E34" s="227"/>
      <c r="F34" s="227">
        <f t="shared" ref="F34:G34" si="26">F33/F32</f>
        <v>0.91304347826086951</v>
      </c>
      <c r="G34" s="227">
        <f t="shared" si="26"/>
        <v>0.33333333333333331</v>
      </c>
      <c r="H34" s="227"/>
      <c r="I34" s="227">
        <f t="shared" ref="I34:J34" si="27">I33/I32</f>
        <v>0</v>
      </c>
      <c r="J34" s="227">
        <f t="shared" si="27"/>
        <v>0.4</v>
      </c>
      <c r="K34" s="227"/>
      <c r="L34" s="227"/>
      <c r="M34" s="248">
        <f>M33/M32</f>
        <v>0.65745856353591159</v>
      </c>
      <c r="N34" s="227">
        <f t="shared" ref="N34:U34" si="28">N33/N32</f>
        <v>1</v>
      </c>
      <c r="O34" s="227"/>
      <c r="P34" s="227"/>
      <c r="Q34" s="227"/>
      <c r="R34" s="227"/>
      <c r="S34" s="227">
        <f t="shared" si="28"/>
        <v>0.6</v>
      </c>
      <c r="T34" s="227"/>
      <c r="U34" s="227">
        <f t="shared" si="28"/>
        <v>0.33333333333333331</v>
      </c>
      <c r="V34" s="114"/>
      <c r="W34" s="114"/>
      <c r="X34" s="248">
        <f>X33/X32</f>
        <v>0.93103448275862066</v>
      </c>
      <c r="Y34" s="242"/>
    </row>
    <row r="35" spans="1:26" ht="27.75" customHeight="1">
      <c r="A35" s="328"/>
      <c r="B35" s="245" t="s">
        <v>64</v>
      </c>
      <c r="C35" s="58">
        <v>91</v>
      </c>
      <c r="D35" s="58"/>
      <c r="E35" s="58"/>
      <c r="F35" s="58">
        <v>25</v>
      </c>
      <c r="G35" s="58">
        <v>46</v>
      </c>
      <c r="H35" s="58">
        <v>2</v>
      </c>
      <c r="I35" s="58">
        <v>10</v>
      </c>
      <c r="J35" s="58">
        <v>7</v>
      </c>
      <c r="K35" s="58"/>
      <c r="L35" s="58"/>
      <c r="M35" s="246">
        <f>C35+D35+E35+F35+G35+H35+I35+J35+K35+L35</f>
        <v>181</v>
      </c>
      <c r="N35" s="58">
        <v>50</v>
      </c>
      <c r="O35" s="58"/>
      <c r="P35" s="58"/>
      <c r="Q35" s="58"/>
      <c r="R35" s="58"/>
      <c r="S35" s="58">
        <v>5</v>
      </c>
      <c r="T35" s="58"/>
      <c r="U35" s="58">
        <v>3</v>
      </c>
      <c r="V35" s="114"/>
      <c r="W35" s="114"/>
      <c r="X35" s="246">
        <f>N35+O35+P35+Q35+R35+S35+T35+U35+V35+W35</f>
        <v>58</v>
      </c>
      <c r="Y35" s="242">
        <f t="shared" ref="Y35" si="29">M35+X35</f>
        <v>239</v>
      </c>
      <c r="Z35" s="48">
        <f>Y35-Y32</f>
        <v>0</v>
      </c>
    </row>
    <row r="36" spans="1:26" ht="27.75" hidden="1" customHeight="1">
      <c r="A36" s="328" t="s">
        <v>36</v>
      </c>
      <c r="B36" s="245" t="s">
        <v>62</v>
      </c>
      <c r="C36" s="147"/>
      <c r="D36" s="147">
        <v>10</v>
      </c>
      <c r="E36" s="147"/>
      <c r="F36" s="147">
        <v>61</v>
      </c>
      <c r="G36" s="147">
        <v>40</v>
      </c>
      <c r="H36" s="58">
        <v>31</v>
      </c>
      <c r="I36" s="58"/>
      <c r="J36" s="58">
        <v>0</v>
      </c>
      <c r="K36" s="58"/>
      <c r="L36" s="58"/>
      <c r="M36" s="246">
        <f>C36+D36+E36+F36+G36+H36+I36+J36+K36+L36</f>
        <v>142</v>
      </c>
      <c r="N36" s="147">
        <v>25</v>
      </c>
      <c r="O36" s="147">
        <v>0</v>
      </c>
      <c r="P36" s="147">
        <v>0</v>
      </c>
      <c r="Q36" s="147">
        <v>0</v>
      </c>
      <c r="R36" s="147">
        <v>0</v>
      </c>
      <c r="S36" s="58">
        <v>0</v>
      </c>
      <c r="T36" s="58">
        <v>0</v>
      </c>
      <c r="U36" s="58">
        <v>5</v>
      </c>
      <c r="V36" s="114"/>
      <c r="W36" s="114"/>
      <c r="X36" s="246">
        <f>N36+O36+P36+Q36+R36+S36+T36+U36+V36+W36</f>
        <v>30</v>
      </c>
      <c r="Y36" s="242">
        <f>M36+X36</f>
        <v>172</v>
      </c>
    </row>
    <row r="37" spans="1:26" ht="27.75" hidden="1" customHeight="1">
      <c r="A37" s="328"/>
      <c r="B37" s="245" t="s">
        <v>77</v>
      </c>
      <c r="C37" s="58"/>
      <c r="D37" s="58">
        <v>3</v>
      </c>
      <c r="E37" s="58"/>
      <c r="F37" s="58">
        <v>48</v>
      </c>
      <c r="G37" s="58">
        <v>40</v>
      </c>
      <c r="H37" s="58">
        <v>9</v>
      </c>
      <c r="I37" s="58"/>
      <c r="J37" s="58">
        <v>2</v>
      </c>
      <c r="K37" s="58"/>
      <c r="L37" s="58"/>
      <c r="M37" s="246">
        <f>C37+D37+E37+F37+G37+H37+I37+J37+K37+L37</f>
        <v>102</v>
      </c>
      <c r="N37" s="58">
        <v>24</v>
      </c>
      <c r="O37" s="58"/>
      <c r="P37" s="58"/>
      <c r="Q37" s="58"/>
      <c r="R37" s="58"/>
      <c r="S37" s="58">
        <v>10</v>
      </c>
      <c r="T37" s="58"/>
      <c r="U37" s="58">
        <v>3</v>
      </c>
      <c r="V37" s="114"/>
      <c r="W37" s="114"/>
      <c r="X37" s="246">
        <f>N37+O37+P37+Q37+R37+S37+T37+U37+V37+W37</f>
        <v>37</v>
      </c>
      <c r="Y37" s="242">
        <f t="shared" ref="Y37" si="30">M37+X37</f>
        <v>139</v>
      </c>
    </row>
    <row r="38" spans="1:26" ht="27.75" hidden="1" customHeight="1">
      <c r="A38" s="328"/>
      <c r="B38" s="245" t="s">
        <v>71</v>
      </c>
      <c r="C38" s="227"/>
      <c r="D38" s="227">
        <f t="shared" ref="D38" si="31">D37/D36</f>
        <v>0.3</v>
      </c>
      <c r="E38" s="227"/>
      <c r="F38" s="227">
        <f t="shared" ref="F38:H38" si="32">F37/F36</f>
        <v>0.78688524590163933</v>
      </c>
      <c r="G38" s="227">
        <f t="shared" si="32"/>
        <v>1</v>
      </c>
      <c r="H38" s="227">
        <f t="shared" si="32"/>
        <v>0.29032258064516131</v>
      </c>
      <c r="I38" s="227"/>
      <c r="J38" s="227"/>
      <c r="K38" s="227"/>
      <c r="L38" s="227"/>
      <c r="M38" s="248">
        <f>M37/M36</f>
        <v>0.71830985915492962</v>
      </c>
      <c r="N38" s="227">
        <f t="shared" ref="N38" si="33">N37/N36</f>
        <v>0.96</v>
      </c>
      <c r="O38" s="227"/>
      <c r="P38" s="227"/>
      <c r="Q38" s="227"/>
      <c r="R38" s="227"/>
      <c r="S38" s="227"/>
      <c r="T38" s="227"/>
      <c r="U38" s="227">
        <f t="shared" ref="U38" si="34">U37/U36</f>
        <v>0.6</v>
      </c>
      <c r="V38" s="114"/>
      <c r="W38" s="114"/>
      <c r="X38" s="248">
        <f>X37/X36</f>
        <v>1.2333333333333334</v>
      </c>
      <c r="Y38" s="242"/>
    </row>
    <row r="39" spans="1:26" ht="27.75" customHeight="1">
      <c r="A39" s="328"/>
      <c r="B39" s="245" t="s">
        <v>64</v>
      </c>
      <c r="C39" s="58"/>
      <c r="D39" s="58">
        <v>10</v>
      </c>
      <c r="E39" s="58"/>
      <c r="F39" s="58">
        <v>58</v>
      </c>
      <c r="G39" s="58">
        <v>48</v>
      </c>
      <c r="H39" s="58">
        <v>17</v>
      </c>
      <c r="I39" s="58">
        <v>0</v>
      </c>
      <c r="J39" s="58">
        <v>2</v>
      </c>
      <c r="K39" s="58"/>
      <c r="L39" s="58"/>
      <c r="M39" s="246">
        <f>C39+D39+E39+F39+G39+H39+I39+J39+K39+L39</f>
        <v>135</v>
      </c>
      <c r="N39" s="58">
        <v>25</v>
      </c>
      <c r="O39" s="58"/>
      <c r="P39" s="58"/>
      <c r="Q39" s="58"/>
      <c r="R39" s="58"/>
      <c r="S39" s="58">
        <v>10</v>
      </c>
      <c r="T39" s="58"/>
      <c r="U39" s="58">
        <v>3</v>
      </c>
      <c r="V39" s="114"/>
      <c r="W39" s="114"/>
      <c r="X39" s="246">
        <f>N39+O39+P39+Q39+R39+S39+T39+U39+V39+W39</f>
        <v>38</v>
      </c>
      <c r="Y39" s="242">
        <f t="shared" ref="Y39" si="35">M39+X39</f>
        <v>173</v>
      </c>
      <c r="Z39" s="48">
        <f>Y39-Y36</f>
        <v>1</v>
      </c>
    </row>
    <row r="40" spans="1:26" ht="27.75" hidden="1" customHeight="1">
      <c r="A40" s="328" t="s">
        <v>37</v>
      </c>
      <c r="B40" s="245" t="s">
        <v>62</v>
      </c>
      <c r="C40" s="147"/>
      <c r="D40" s="147">
        <v>5</v>
      </c>
      <c r="E40" s="147"/>
      <c r="F40" s="147">
        <v>57</v>
      </c>
      <c r="G40" s="147">
        <v>38</v>
      </c>
      <c r="H40" s="58"/>
      <c r="I40" s="58">
        <v>30</v>
      </c>
      <c r="J40" s="58"/>
      <c r="K40" s="58"/>
      <c r="L40" s="58"/>
      <c r="M40" s="246">
        <f>C40+D40+E40+F40+G40+H40+I40+J40+K40+L40</f>
        <v>130</v>
      </c>
      <c r="N40" s="147">
        <v>25</v>
      </c>
      <c r="O40" s="147">
        <v>0</v>
      </c>
      <c r="P40" s="147">
        <v>0</v>
      </c>
      <c r="Q40" s="147">
        <v>0</v>
      </c>
      <c r="R40" s="147">
        <v>0</v>
      </c>
      <c r="S40" s="58">
        <v>0</v>
      </c>
      <c r="T40" s="58">
        <v>0</v>
      </c>
      <c r="U40" s="58">
        <v>5</v>
      </c>
      <c r="V40" s="247">
        <v>5</v>
      </c>
      <c r="W40" s="114"/>
      <c r="X40" s="246">
        <f>N40+O40+P40+Q40+R40+S40+T40+U40+V40+W40</f>
        <v>35</v>
      </c>
      <c r="Y40" s="242">
        <f>M40+X40</f>
        <v>165</v>
      </c>
    </row>
    <row r="41" spans="1:26" ht="27.75" hidden="1" customHeight="1">
      <c r="A41" s="328"/>
      <c r="B41" s="245" t="s">
        <v>77</v>
      </c>
      <c r="C41" s="58"/>
      <c r="D41" s="58">
        <v>2</v>
      </c>
      <c r="E41" s="58"/>
      <c r="F41" s="58">
        <v>33</v>
      </c>
      <c r="G41" s="58">
        <v>24</v>
      </c>
      <c r="H41" s="58"/>
      <c r="I41" s="58">
        <v>26</v>
      </c>
      <c r="J41" s="58"/>
      <c r="K41" s="58"/>
      <c r="L41" s="58"/>
      <c r="M41" s="246">
        <f>C41+D41+E41+F41+G41+H41+I41+J41+K41+L41</f>
        <v>85</v>
      </c>
      <c r="N41" s="58">
        <v>25</v>
      </c>
      <c r="O41" s="58"/>
      <c r="P41" s="58"/>
      <c r="Q41" s="58"/>
      <c r="R41" s="58"/>
      <c r="S41" s="58"/>
      <c r="T41" s="58">
        <v>1</v>
      </c>
      <c r="U41" s="58">
        <v>5</v>
      </c>
      <c r="V41" s="145">
        <v>2</v>
      </c>
      <c r="W41" s="114"/>
      <c r="X41" s="246">
        <f>N41+O41+P41+Q41+R41+S41+T41+U41+V41+W41</f>
        <v>33</v>
      </c>
      <c r="Y41" s="242">
        <f t="shared" ref="Y41" si="36">M41+X41</f>
        <v>118</v>
      </c>
    </row>
    <row r="42" spans="1:26" ht="27.75" hidden="1" customHeight="1">
      <c r="A42" s="328"/>
      <c r="B42" s="245" t="s">
        <v>71</v>
      </c>
      <c r="C42" s="227"/>
      <c r="D42" s="227">
        <f t="shared" ref="D42" si="37">D41/D40</f>
        <v>0.4</v>
      </c>
      <c r="E42" s="227"/>
      <c r="F42" s="227">
        <f t="shared" ref="F42:G42" si="38">F41/F40</f>
        <v>0.57894736842105265</v>
      </c>
      <c r="G42" s="227">
        <f t="shared" si="38"/>
        <v>0.63157894736842102</v>
      </c>
      <c r="H42" s="227"/>
      <c r="I42" s="227">
        <f t="shared" ref="I42" si="39">I41/I40</f>
        <v>0.8666666666666667</v>
      </c>
      <c r="J42" s="227"/>
      <c r="K42" s="227"/>
      <c r="L42" s="227"/>
      <c r="M42" s="248">
        <f>M41/M40</f>
        <v>0.65384615384615385</v>
      </c>
      <c r="N42" s="227">
        <f t="shared" ref="N42:V42" si="40">N41/N40</f>
        <v>1</v>
      </c>
      <c r="O42" s="227"/>
      <c r="P42" s="227"/>
      <c r="Q42" s="227"/>
      <c r="R42" s="227"/>
      <c r="S42" s="227"/>
      <c r="T42" s="227"/>
      <c r="U42" s="227">
        <f t="shared" si="40"/>
        <v>1</v>
      </c>
      <c r="V42" s="227">
        <f t="shared" si="40"/>
        <v>0.4</v>
      </c>
      <c r="W42" s="227"/>
      <c r="X42" s="248">
        <f>X41/X40</f>
        <v>0.94285714285714284</v>
      </c>
      <c r="Y42" s="242"/>
    </row>
    <row r="43" spans="1:26" ht="27.75" customHeight="1">
      <c r="A43" s="328"/>
      <c r="B43" s="245" t="s">
        <v>64</v>
      </c>
      <c r="C43" s="58"/>
      <c r="D43" s="58">
        <v>5</v>
      </c>
      <c r="E43" s="58"/>
      <c r="F43" s="58">
        <v>55</v>
      </c>
      <c r="G43" s="58">
        <v>38</v>
      </c>
      <c r="H43" s="58"/>
      <c r="I43" s="58">
        <v>30</v>
      </c>
      <c r="J43" s="58"/>
      <c r="K43" s="58"/>
      <c r="L43" s="58"/>
      <c r="M43" s="246">
        <f>C43+D43+E43+F43+G43+H43+I43+J43+K43+L43</f>
        <v>128</v>
      </c>
      <c r="N43" s="58">
        <v>25</v>
      </c>
      <c r="O43" s="58"/>
      <c r="P43" s="58"/>
      <c r="Q43" s="58">
        <v>0</v>
      </c>
      <c r="R43" s="58">
        <v>0</v>
      </c>
      <c r="S43" s="58">
        <v>0</v>
      </c>
      <c r="T43" s="58">
        <v>1</v>
      </c>
      <c r="U43" s="58">
        <v>5</v>
      </c>
      <c r="V43" s="145">
        <v>5</v>
      </c>
      <c r="W43" s="114"/>
      <c r="X43" s="246">
        <f>N43+O43+P43+Q43+R43+S43+T43+U43+V43+W43</f>
        <v>36</v>
      </c>
      <c r="Y43" s="242">
        <f t="shared" ref="Y43" si="41">M43+X43</f>
        <v>164</v>
      </c>
      <c r="Z43" s="48">
        <f>Y43-Y40</f>
        <v>-1</v>
      </c>
    </row>
    <row r="44" spans="1:26" ht="27.75" hidden="1" customHeight="1">
      <c r="A44" s="328" t="s">
        <v>38</v>
      </c>
      <c r="B44" s="245" t="s">
        <v>62</v>
      </c>
      <c r="C44" s="147"/>
      <c r="D44" s="147">
        <v>5</v>
      </c>
      <c r="E44" s="147">
        <v>0</v>
      </c>
      <c r="F44" s="147">
        <v>12</v>
      </c>
      <c r="G44" s="147">
        <v>21</v>
      </c>
      <c r="H44" s="58">
        <v>0</v>
      </c>
      <c r="I44" s="58">
        <v>0</v>
      </c>
      <c r="J44" s="58">
        <v>10</v>
      </c>
      <c r="K44" s="58"/>
      <c r="L44" s="58"/>
      <c r="M44" s="246">
        <f>C44+D44+E44+F44+G44+H44+I44+J44+K44+L44</f>
        <v>48</v>
      </c>
      <c r="N44" s="147">
        <v>15</v>
      </c>
      <c r="O44" s="147">
        <v>0</v>
      </c>
      <c r="P44" s="147">
        <v>0</v>
      </c>
      <c r="Q44" s="147">
        <v>0</v>
      </c>
      <c r="R44" s="147">
        <v>0</v>
      </c>
      <c r="S44" s="58">
        <v>0</v>
      </c>
      <c r="T44" s="58"/>
      <c r="U44" s="58">
        <v>1</v>
      </c>
      <c r="V44" s="247">
        <v>10</v>
      </c>
      <c r="W44" s="114"/>
      <c r="X44" s="246">
        <f>N44+O44+P44+Q44+R44+S44+T44+U44+V44+W44</f>
        <v>26</v>
      </c>
      <c r="Y44" s="242">
        <f>M44+X44</f>
        <v>74</v>
      </c>
    </row>
    <row r="45" spans="1:26" ht="27.75" hidden="1" customHeight="1">
      <c r="A45" s="328"/>
      <c r="B45" s="245" t="s">
        <v>77</v>
      </c>
      <c r="C45" s="58"/>
      <c r="D45" s="58">
        <v>0</v>
      </c>
      <c r="E45" s="58"/>
      <c r="F45" s="58">
        <v>10</v>
      </c>
      <c r="G45" s="58">
        <v>21</v>
      </c>
      <c r="H45" s="58"/>
      <c r="I45" s="58"/>
      <c r="J45" s="58">
        <v>10</v>
      </c>
      <c r="K45" s="58"/>
      <c r="L45" s="58"/>
      <c r="M45" s="246">
        <f>C45+D45+E45+F45+G45+H45+I45+J45+K45+L45</f>
        <v>41</v>
      </c>
      <c r="N45" s="58">
        <v>15</v>
      </c>
      <c r="O45" s="58"/>
      <c r="P45" s="58"/>
      <c r="Q45" s="58"/>
      <c r="R45" s="58"/>
      <c r="S45" s="58"/>
      <c r="T45" s="58"/>
      <c r="U45" s="58">
        <v>1</v>
      </c>
      <c r="V45" s="145">
        <v>4</v>
      </c>
      <c r="W45" s="114"/>
      <c r="X45" s="246">
        <f>N45+O45+P45+Q45+R45+S45+T45+U45+V45+W45</f>
        <v>20</v>
      </c>
      <c r="Y45" s="242">
        <f t="shared" ref="Y45" si="42">M45+X45</f>
        <v>61</v>
      </c>
    </row>
    <row r="46" spans="1:26" ht="27.75" hidden="1" customHeight="1">
      <c r="A46" s="328"/>
      <c r="B46" s="245" t="s">
        <v>71</v>
      </c>
      <c r="C46" s="227"/>
      <c r="D46" s="227">
        <f t="shared" ref="D46" si="43">D45/D44</f>
        <v>0</v>
      </c>
      <c r="E46" s="227"/>
      <c r="F46" s="227">
        <f t="shared" ref="F46:G46" si="44">F45/F44</f>
        <v>0.83333333333333337</v>
      </c>
      <c r="G46" s="227">
        <f t="shared" si="44"/>
        <v>1</v>
      </c>
      <c r="H46" s="227"/>
      <c r="I46" s="227"/>
      <c r="J46" s="227">
        <f t="shared" ref="J46" si="45">J45/J44</f>
        <v>1</v>
      </c>
      <c r="K46" s="227"/>
      <c r="L46" s="227"/>
      <c r="M46" s="248">
        <f>M45/M44</f>
        <v>0.85416666666666663</v>
      </c>
      <c r="N46" s="227">
        <f t="shared" ref="N46" si="46">N45/N44</f>
        <v>1</v>
      </c>
      <c r="O46" s="227"/>
      <c r="P46" s="227"/>
      <c r="Q46" s="227"/>
      <c r="R46" s="227"/>
      <c r="S46" s="227"/>
      <c r="T46" s="227"/>
      <c r="U46" s="227">
        <f t="shared" ref="U46:V46" si="47">U45/U44</f>
        <v>1</v>
      </c>
      <c r="V46" s="227">
        <f t="shared" si="47"/>
        <v>0.4</v>
      </c>
      <c r="W46" s="114"/>
      <c r="X46" s="248">
        <f>X45/X44</f>
        <v>0.76923076923076927</v>
      </c>
      <c r="Y46" s="242"/>
    </row>
    <row r="47" spans="1:26" ht="27.75" customHeight="1">
      <c r="A47" s="328"/>
      <c r="B47" s="245" t="s">
        <v>64</v>
      </c>
      <c r="C47" s="58"/>
      <c r="D47" s="58">
        <v>3</v>
      </c>
      <c r="E47" s="58"/>
      <c r="F47" s="58">
        <v>12</v>
      </c>
      <c r="G47" s="58">
        <v>25</v>
      </c>
      <c r="H47" s="58"/>
      <c r="I47" s="58"/>
      <c r="J47" s="58">
        <v>10</v>
      </c>
      <c r="K47" s="58"/>
      <c r="L47" s="58"/>
      <c r="M47" s="246">
        <f>C47+D47+E47+F47+G47+H47+I47+J47+K47+L47</f>
        <v>50</v>
      </c>
      <c r="N47" s="58">
        <v>15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1</v>
      </c>
      <c r="V47" s="114">
        <v>8</v>
      </c>
      <c r="W47" s="114"/>
      <c r="X47" s="246">
        <f>N47+O47+P47+Q47+R47+S47+T47+U47+V47+W47</f>
        <v>24</v>
      </c>
      <c r="Y47" s="242">
        <f t="shared" ref="Y47" si="48">M47+X47</f>
        <v>74</v>
      </c>
      <c r="Z47" s="48">
        <f>Y47-Y44</f>
        <v>0</v>
      </c>
    </row>
    <row r="48" spans="1:26" ht="20.25" hidden="1" customHeight="1">
      <c r="A48" s="328" t="s">
        <v>39</v>
      </c>
      <c r="B48" s="245" t="s">
        <v>62</v>
      </c>
      <c r="C48" s="147"/>
      <c r="D48" s="147">
        <v>8</v>
      </c>
      <c r="E48" s="147"/>
      <c r="F48" s="147">
        <v>17</v>
      </c>
      <c r="G48" s="147">
        <v>25</v>
      </c>
      <c r="H48" s="58">
        <v>0</v>
      </c>
      <c r="I48" s="58"/>
      <c r="J48" s="58">
        <v>0</v>
      </c>
      <c r="K48" s="58"/>
      <c r="L48" s="58"/>
      <c r="M48" s="246">
        <f>C48+D48+E48+F48+G48+H48+I48+J48+K48+L48</f>
        <v>50</v>
      </c>
      <c r="N48" s="147">
        <v>10</v>
      </c>
      <c r="O48" s="147"/>
      <c r="P48" s="147">
        <v>0</v>
      </c>
      <c r="Q48" s="147">
        <v>0</v>
      </c>
      <c r="R48" s="147">
        <v>0</v>
      </c>
      <c r="S48" s="58">
        <v>3</v>
      </c>
      <c r="T48" s="58">
        <v>0</v>
      </c>
      <c r="U48" s="58">
        <v>3</v>
      </c>
      <c r="V48" s="114"/>
      <c r="W48" s="114"/>
      <c r="X48" s="246">
        <f>N48+O48+P48+Q48+R48+S48+T48+U48+V48+W48</f>
        <v>16</v>
      </c>
      <c r="Y48" s="242">
        <f>M48+X48</f>
        <v>66</v>
      </c>
    </row>
    <row r="49" spans="1:26" ht="21.75" hidden="1" customHeight="1">
      <c r="A49" s="328"/>
      <c r="B49" s="245" t="s">
        <v>77</v>
      </c>
      <c r="C49" s="58"/>
      <c r="D49" s="58">
        <v>2</v>
      </c>
      <c r="E49" s="58"/>
      <c r="F49" s="58">
        <v>18</v>
      </c>
      <c r="G49" s="58">
        <v>9</v>
      </c>
      <c r="H49" s="58">
        <v>1</v>
      </c>
      <c r="I49" s="58"/>
      <c r="J49" s="58"/>
      <c r="K49" s="58"/>
      <c r="L49" s="58"/>
      <c r="M49" s="246">
        <f>C49+D49+E49+F49+G49+H49+I49+J49+K49+L49</f>
        <v>30</v>
      </c>
      <c r="N49" s="58">
        <v>10</v>
      </c>
      <c r="O49" s="58"/>
      <c r="P49" s="58"/>
      <c r="Q49" s="58"/>
      <c r="R49" s="58"/>
      <c r="S49" s="58">
        <v>1</v>
      </c>
      <c r="T49" s="58"/>
      <c r="U49" s="58">
        <v>2</v>
      </c>
      <c r="V49" s="114"/>
      <c r="W49" s="114"/>
      <c r="X49" s="246">
        <f>N49+O49+P49+Q49+R49+S49+T49+U49+V49+W49</f>
        <v>13</v>
      </c>
      <c r="Y49" s="242">
        <f t="shared" ref="Y49" si="49">M49+X49</f>
        <v>43</v>
      </c>
    </row>
    <row r="50" spans="1:26" ht="27.75" hidden="1" customHeight="1">
      <c r="A50" s="328"/>
      <c r="B50" s="245" t="s">
        <v>71</v>
      </c>
      <c r="C50" s="227"/>
      <c r="D50" s="227">
        <f t="shared" ref="D50" si="50">D49/D48</f>
        <v>0.25</v>
      </c>
      <c r="E50" s="227"/>
      <c r="F50" s="227">
        <f t="shared" ref="F50:G50" si="51">F49/F48</f>
        <v>1.0588235294117647</v>
      </c>
      <c r="G50" s="227">
        <f t="shared" si="51"/>
        <v>0.36</v>
      </c>
      <c r="H50" s="227"/>
      <c r="I50" s="227"/>
      <c r="J50" s="227"/>
      <c r="K50" s="227"/>
      <c r="L50" s="227"/>
      <c r="M50" s="248">
        <f>M49/M48</f>
        <v>0.6</v>
      </c>
      <c r="N50" s="227">
        <f t="shared" ref="N50" si="52">N49/N48</f>
        <v>1</v>
      </c>
      <c r="O50" s="227"/>
      <c r="P50" s="227"/>
      <c r="Q50" s="227"/>
      <c r="R50" s="227"/>
      <c r="S50" s="227">
        <f t="shared" ref="S50" si="53">S49/S48</f>
        <v>0.33333333333333331</v>
      </c>
      <c r="T50" s="227"/>
      <c r="U50" s="227">
        <f>U49/U48</f>
        <v>0.66666666666666663</v>
      </c>
      <c r="V50" s="114"/>
      <c r="W50" s="114"/>
      <c r="X50" s="248">
        <f>X49/X48</f>
        <v>0.8125</v>
      </c>
      <c r="Y50" s="242"/>
    </row>
    <row r="51" spans="1:26" ht="23.25" customHeight="1">
      <c r="A51" s="328"/>
      <c r="B51" s="245" t="s">
        <v>64</v>
      </c>
      <c r="C51" s="58"/>
      <c r="D51" s="58">
        <v>8</v>
      </c>
      <c r="E51" s="58"/>
      <c r="F51" s="58">
        <v>20</v>
      </c>
      <c r="G51" s="58">
        <v>20</v>
      </c>
      <c r="H51" s="58">
        <v>1</v>
      </c>
      <c r="I51" s="58"/>
      <c r="J51" s="58"/>
      <c r="K51" s="58"/>
      <c r="L51" s="58"/>
      <c r="M51" s="246">
        <f>C51+D51+E51+F51+G51+H51+I51+J51+K51+L51</f>
        <v>49</v>
      </c>
      <c r="N51" s="58">
        <v>10</v>
      </c>
      <c r="O51" s="58"/>
      <c r="P51" s="58"/>
      <c r="Q51" s="58"/>
      <c r="R51" s="58">
        <v>0</v>
      </c>
      <c r="S51" s="58">
        <v>3</v>
      </c>
      <c r="T51" s="58">
        <v>0</v>
      </c>
      <c r="U51" s="58">
        <v>3</v>
      </c>
      <c r="V51" s="114"/>
      <c r="W51" s="114"/>
      <c r="X51" s="246">
        <f>N51+O51+P51+Q51+R51+S51+T51+U51+V51+W51</f>
        <v>16</v>
      </c>
      <c r="Y51" s="242">
        <f t="shared" ref="Y51" si="54">M51+X51</f>
        <v>65</v>
      </c>
      <c r="Z51" s="48">
        <f>Y51-Y48</f>
        <v>-1</v>
      </c>
    </row>
    <row r="52" spans="1:26" ht="27.75" hidden="1" customHeight="1">
      <c r="A52" s="328" t="s">
        <v>40</v>
      </c>
      <c r="B52" s="245" t="s">
        <v>62</v>
      </c>
      <c r="C52" s="147"/>
      <c r="D52" s="147">
        <v>7</v>
      </c>
      <c r="E52" s="147"/>
      <c r="F52" s="147">
        <v>28</v>
      </c>
      <c r="G52" s="147">
        <v>30</v>
      </c>
      <c r="H52" s="58"/>
      <c r="I52" s="58"/>
      <c r="J52" s="58"/>
      <c r="K52" s="58"/>
      <c r="L52" s="58">
        <v>20</v>
      </c>
      <c r="M52" s="246">
        <f>C52+D52+E52+F52+G52+H52+I52+J52+K52+L52</f>
        <v>85</v>
      </c>
      <c r="N52" s="147"/>
      <c r="O52" s="147">
        <v>0</v>
      </c>
      <c r="P52" s="147">
        <v>0</v>
      </c>
      <c r="Q52" s="147">
        <v>0</v>
      </c>
      <c r="R52" s="147">
        <v>0</v>
      </c>
      <c r="S52" s="58">
        <v>0</v>
      </c>
      <c r="T52" s="58">
        <v>0</v>
      </c>
      <c r="U52" s="58">
        <v>1</v>
      </c>
      <c r="V52" s="114"/>
      <c r="W52" s="247">
        <v>10</v>
      </c>
      <c r="X52" s="246">
        <f>N52+O52+P52+Q52+R52+S52+T52+U52+V52+W52</f>
        <v>11</v>
      </c>
      <c r="Y52" s="242">
        <f>M52+X52</f>
        <v>96</v>
      </c>
    </row>
    <row r="53" spans="1:26" ht="27.75" hidden="1" customHeight="1">
      <c r="A53" s="328"/>
      <c r="B53" s="245" t="s">
        <v>77</v>
      </c>
      <c r="C53" s="58"/>
      <c r="D53" s="58">
        <v>6</v>
      </c>
      <c r="E53" s="58"/>
      <c r="F53" s="58">
        <v>19</v>
      </c>
      <c r="G53" s="58">
        <v>30</v>
      </c>
      <c r="H53" s="58"/>
      <c r="I53" s="58"/>
      <c r="J53" s="58"/>
      <c r="K53" s="58"/>
      <c r="L53" s="58">
        <v>4</v>
      </c>
      <c r="M53" s="246">
        <f>C53+D53+E53+F53+G53+H53+I53+J53+K53+L53</f>
        <v>59</v>
      </c>
      <c r="N53" s="58"/>
      <c r="O53" s="58"/>
      <c r="P53" s="58"/>
      <c r="Q53" s="58"/>
      <c r="R53" s="58"/>
      <c r="S53" s="58"/>
      <c r="T53" s="58"/>
      <c r="U53" s="58">
        <v>1</v>
      </c>
      <c r="V53" s="114"/>
      <c r="W53" s="249">
        <v>10</v>
      </c>
      <c r="X53" s="246">
        <f>N53+O53+P53+Q53+R53+S53+T53+U53+V53+W53</f>
        <v>11</v>
      </c>
      <c r="Y53" s="242">
        <f t="shared" ref="Y53" si="55">M53+X53</f>
        <v>70</v>
      </c>
    </row>
    <row r="54" spans="1:26" ht="27.75" hidden="1" customHeight="1">
      <c r="A54" s="328"/>
      <c r="B54" s="245" t="s">
        <v>71</v>
      </c>
      <c r="C54" s="227"/>
      <c r="D54" s="227">
        <f t="shared" ref="D54" si="56">D53/D52</f>
        <v>0.8571428571428571</v>
      </c>
      <c r="E54" s="227"/>
      <c r="F54" s="227">
        <f t="shared" ref="F54:L54" si="57">F53/F52</f>
        <v>0.6785714285714286</v>
      </c>
      <c r="G54" s="227">
        <f t="shared" si="57"/>
        <v>1</v>
      </c>
      <c r="H54" s="227"/>
      <c r="I54" s="227"/>
      <c r="J54" s="227"/>
      <c r="K54" s="227"/>
      <c r="L54" s="227">
        <f t="shared" si="57"/>
        <v>0.2</v>
      </c>
      <c r="M54" s="248">
        <f>M53/M52</f>
        <v>0.69411764705882351</v>
      </c>
      <c r="N54" s="227"/>
      <c r="O54" s="227"/>
      <c r="P54" s="227"/>
      <c r="Q54" s="227"/>
      <c r="R54" s="227"/>
      <c r="S54" s="227"/>
      <c r="T54" s="227"/>
      <c r="U54" s="227">
        <f>U53/U52</f>
        <v>1</v>
      </c>
      <c r="V54" s="227"/>
      <c r="W54" s="227">
        <f t="shared" ref="W54" si="58">W53/W52</f>
        <v>1</v>
      </c>
      <c r="X54" s="248">
        <f>X53/X52</f>
        <v>1</v>
      </c>
      <c r="Y54" s="242"/>
    </row>
    <row r="55" spans="1:26" ht="27.75" customHeight="1">
      <c r="A55" s="328"/>
      <c r="B55" s="245" t="s">
        <v>64</v>
      </c>
      <c r="C55" s="58"/>
      <c r="D55" s="58">
        <v>7</v>
      </c>
      <c r="E55" s="58"/>
      <c r="F55" s="58">
        <v>28</v>
      </c>
      <c r="G55" s="58">
        <v>35</v>
      </c>
      <c r="H55" s="58"/>
      <c r="I55" s="58"/>
      <c r="J55" s="58"/>
      <c r="K55" s="58"/>
      <c r="L55" s="58">
        <v>10</v>
      </c>
      <c r="M55" s="246">
        <f>C55+D55+E55+F55+G55+H55+I55+J55+K55+L55</f>
        <v>80</v>
      </c>
      <c r="N55" s="58"/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1</v>
      </c>
      <c r="V55" s="114"/>
      <c r="W55" s="249">
        <v>10</v>
      </c>
      <c r="X55" s="246">
        <f>N55+O55+P55+Q55+R55+S55+T55+U55+V55+W55</f>
        <v>11</v>
      </c>
      <c r="Y55" s="242">
        <f t="shared" ref="Y55" si="59">M55+X55</f>
        <v>91</v>
      </c>
      <c r="Z55" s="48">
        <f>Y55-Y52</f>
        <v>-5</v>
      </c>
    </row>
    <row r="56" spans="1:26" ht="25.5" hidden="1" customHeight="1">
      <c r="A56" s="328" t="s">
        <v>41</v>
      </c>
      <c r="B56" s="245" t="s">
        <v>62</v>
      </c>
      <c r="C56" s="147"/>
      <c r="D56" s="147">
        <v>8</v>
      </c>
      <c r="E56" s="147"/>
      <c r="F56" s="147">
        <v>15</v>
      </c>
      <c r="G56" s="147">
        <v>25</v>
      </c>
      <c r="H56" s="58"/>
      <c r="I56" s="58"/>
      <c r="J56" s="58">
        <v>15</v>
      </c>
      <c r="K56" s="58"/>
      <c r="L56" s="58"/>
      <c r="M56" s="246">
        <f>C56+D56+E56+F56+G56+H56+I56+J56+K56+L56</f>
        <v>63</v>
      </c>
      <c r="N56" s="147">
        <v>20</v>
      </c>
      <c r="O56" s="147">
        <v>0</v>
      </c>
      <c r="P56" s="147">
        <v>0</v>
      </c>
      <c r="Q56" s="147">
        <v>0</v>
      </c>
      <c r="R56" s="147">
        <v>0</v>
      </c>
      <c r="S56" s="58">
        <v>0</v>
      </c>
      <c r="T56" s="58">
        <v>0</v>
      </c>
      <c r="U56" s="58">
        <v>1</v>
      </c>
      <c r="V56" s="114"/>
      <c r="W56" s="114"/>
      <c r="X56" s="246">
        <f>N56+O56+P56+Q56+R56+S56+T56+U56+V56+W56</f>
        <v>21</v>
      </c>
      <c r="Y56" s="242">
        <f>M56+X56</f>
        <v>84</v>
      </c>
    </row>
    <row r="57" spans="1:26" ht="25.5" hidden="1" customHeight="1">
      <c r="A57" s="328"/>
      <c r="B57" s="245" t="s">
        <v>77</v>
      </c>
      <c r="C57" s="58"/>
      <c r="D57" s="58">
        <v>1</v>
      </c>
      <c r="E57" s="58"/>
      <c r="F57" s="58">
        <v>11</v>
      </c>
      <c r="G57" s="58">
        <v>24</v>
      </c>
      <c r="H57" s="58"/>
      <c r="I57" s="58"/>
      <c r="J57" s="58">
        <v>15</v>
      </c>
      <c r="K57" s="58"/>
      <c r="L57" s="58"/>
      <c r="M57" s="246">
        <f>C57+D57+E57+F57+G57+H57+I57+J57+K57+L57</f>
        <v>51</v>
      </c>
      <c r="N57" s="58">
        <v>19</v>
      </c>
      <c r="O57" s="58"/>
      <c r="P57" s="58"/>
      <c r="Q57" s="58"/>
      <c r="R57" s="58"/>
      <c r="S57" s="58"/>
      <c r="T57" s="58"/>
      <c r="U57" s="58">
        <v>1</v>
      </c>
      <c r="V57" s="114"/>
      <c r="W57" s="114"/>
      <c r="X57" s="246">
        <f>N57+O57+P57+Q57+R57+S57+T57+U57+V57+W57</f>
        <v>20</v>
      </c>
      <c r="Y57" s="242">
        <f t="shared" ref="Y57" si="60">M57+X57</f>
        <v>71</v>
      </c>
    </row>
    <row r="58" spans="1:26" ht="26.25" hidden="1" customHeight="1">
      <c r="A58" s="328"/>
      <c r="B58" s="245" t="s">
        <v>71</v>
      </c>
      <c r="C58" s="227"/>
      <c r="D58" s="227">
        <f t="shared" ref="D58" si="61">D57/D56</f>
        <v>0.125</v>
      </c>
      <c r="E58" s="227"/>
      <c r="F58" s="227">
        <f t="shared" ref="F58:G58" si="62">F57/F56</f>
        <v>0.73333333333333328</v>
      </c>
      <c r="G58" s="227">
        <f t="shared" si="62"/>
        <v>0.96</v>
      </c>
      <c r="H58" s="227"/>
      <c r="I58" s="227"/>
      <c r="J58" s="227">
        <f t="shared" ref="J58" si="63">J57/J56</f>
        <v>1</v>
      </c>
      <c r="K58" s="227"/>
      <c r="L58" s="227"/>
      <c r="M58" s="248">
        <f>M57/M56</f>
        <v>0.80952380952380953</v>
      </c>
      <c r="N58" s="227">
        <f t="shared" ref="N58" si="64">N57/N56</f>
        <v>0.95</v>
      </c>
      <c r="O58" s="227"/>
      <c r="P58" s="227"/>
      <c r="Q58" s="227"/>
      <c r="R58" s="227"/>
      <c r="S58" s="227"/>
      <c r="T58" s="227"/>
      <c r="U58" s="227">
        <f>U57/U56</f>
        <v>1</v>
      </c>
      <c r="V58" s="114"/>
      <c r="W58" s="114"/>
      <c r="X58" s="248">
        <f>X57/X56</f>
        <v>0.95238095238095233</v>
      </c>
      <c r="Y58" s="242"/>
    </row>
    <row r="59" spans="1:26" ht="24.75" customHeight="1">
      <c r="A59" s="328"/>
      <c r="B59" s="245" t="s">
        <v>64</v>
      </c>
      <c r="C59" s="58"/>
      <c r="D59" s="58">
        <v>8</v>
      </c>
      <c r="E59" s="58"/>
      <c r="F59" s="58">
        <v>15</v>
      </c>
      <c r="G59" s="58">
        <v>30</v>
      </c>
      <c r="H59" s="58"/>
      <c r="I59" s="58"/>
      <c r="J59" s="58">
        <v>15</v>
      </c>
      <c r="K59" s="58"/>
      <c r="L59" s="58"/>
      <c r="M59" s="246">
        <f>C59+D59+E59+F59+G59+H59+I59+J59+K59+L59</f>
        <v>68</v>
      </c>
      <c r="N59" s="58">
        <v>20</v>
      </c>
      <c r="O59" s="58"/>
      <c r="P59" s="58"/>
      <c r="Q59" s="58"/>
      <c r="R59" s="58">
        <v>0</v>
      </c>
      <c r="S59" s="58">
        <v>0</v>
      </c>
      <c r="T59" s="58">
        <v>0</v>
      </c>
      <c r="U59" s="58">
        <v>1</v>
      </c>
      <c r="V59" s="114"/>
      <c r="W59" s="114"/>
      <c r="X59" s="246">
        <f>N59+O59+P59+Q59+R59+S59+T59+U59+V59+W59</f>
        <v>21</v>
      </c>
      <c r="Y59" s="242">
        <f t="shared" ref="Y59" si="65">M59+X59</f>
        <v>89</v>
      </c>
      <c r="Z59" s="48">
        <f>Y59-Y56</f>
        <v>5</v>
      </c>
    </row>
    <row r="60" spans="1:26" ht="27.75" hidden="1" customHeight="1">
      <c r="A60" s="328" t="s">
        <v>42</v>
      </c>
      <c r="B60" s="245" t="s">
        <v>62</v>
      </c>
      <c r="C60" s="147"/>
      <c r="D60" s="147">
        <v>4</v>
      </c>
      <c r="E60" s="147"/>
      <c r="F60" s="147">
        <v>32</v>
      </c>
      <c r="G60" s="147">
        <v>5</v>
      </c>
      <c r="H60" s="58"/>
      <c r="I60" s="58"/>
      <c r="J60" s="58">
        <v>0</v>
      </c>
      <c r="K60" s="58"/>
      <c r="L60" s="58"/>
      <c r="M60" s="246">
        <f>C60+D60+E60+F60+G60+H60+I60+J60+K60+L60</f>
        <v>41</v>
      </c>
      <c r="N60" s="147">
        <v>10</v>
      </c>
      <c r="O60" s="147">
        <v>0</v>
      </c>
      <c r="P60" s="147">
        <v>0</v>
      </c>
      <c r="Q60" s="147">
        <v>0</v>
      </c>
      <c r="R60" s="147">
        <v>0</v>
      </c>
      <c r="S60" s="58">
        <v>0</v>
      </c>
      <c r="T60" s="58">
        <v>0</v>
      </c>
      <c r="U60" s="58">
        <v>1</v>
      </c>
      <c r="V60" s="114"/>
      <c r="W60" s="114"/>
      <c r="X60" s="246">
        <f>N60+O60+P60+Q60+R60+S60+T60+U60+V60+W60</f>
        <v>11</v>
      </c>
      <c r="Y60" s="242">
        <f>M60+X60</f>
        <v>52</v>
      </c>
    </row>
    <row r="61" spans="1:26" ht="27.75" hidden="1" customHeight="1">
      <c r="A61" s="328"/>
      <c r="B61" s="245" t="s">
        <v>77</v>
      </c>
      <c r="C61" s="58"/>
      <c r="D61" s="58">
        <v>0</v>
      </c>
      <c r="E61" s="58"/>
      <c r="F61" s="58">
        <v>30</v>
      </c>
      <c r="G61" s="58">
        <v>2</v>
      </c>
      <c r="H61" s="58"/>
      <c r="I61" s="58"/>
      <c r="J61" s="58"/>
      <c r="K61" s="58"/>
      <c r="L61" s="58"/>
      <c r="M61" s="246">
        <f>C61+D61+E61+F61+G61+H61+I61+J61+K61+L61</f>
        <v>32</v>
      </c>
      <c r="N61" s="58">
        <v>8</v>
      </c>
      <c r="O61" s="58"/>
      <c r="P61" s="58"/>
      <c r="Q61" s="58"/>
      <c r="R61" s="58"/>
      <c r="S61" s="58"/>
      <c r="T61" s="58"/>
      <c r="U61" s="58">
        <v>1</v>
      </c>
      <c r="V61" s="114"/>
      <c r="W61" s="114"/>
      <c r="X61" s="246">
        <f>N61+O61+P61+Q61+R61+S61+T61+U61+V61+W61</f>
        <v>9</v>
      </c>
      <c r="Y61" s="242">
        <f t="shared" ref="Y61" si="66">M61+X61</f>
        <v>41</v>
      </c>
    </row>
    <row r="62" spans="1:26" ht="27.75" hidden="1" customHeight="1">
      <c r="A62" s="328"/>
      <c r="B62" s="245" t="s">
        <v>71</v>
      </c>
      <c r="C62" s="227"/>
      <c r="D62" s="227">
        <f t="shared" ref="D62" si="67">D61/D60</f>
        <v>0</v>
      </c>
      <c r="E62" s="227"/>
      <c r="F62" s="227">
        <f t="shared" ref="F62:G62" si="68">F61/F60</f>
        <v>0.9375</v>
      </c>
      <c r="G62" s="227">
        <f t="shared" si="68"/>
        <v>0.4</v>
      </c>
      <c r="H62" s="227"/>
      <c r="I62" s="227"/>
      <c r="J62" s="227"/>
      <c r="K62" s="227"/>
      <c r="L62" s="227"/>
      <c r="M62" s="248">
        <f>M61/M60</f>
        <v>0.78048780487804881</v>
      </c>
      <c r="N62" s="227">
        <f t="shared" ref="N62" si="69">N61/N60</f>
        <v>0.8</v>
      </c>
      <c r="O62" s="227"/>
      <c r="P62" s="227"/>
      <c r="Q62" s="227"/>
      <c r="R62" s="227"/>
      <c r="S62" s="227"/>
      <c r="T62" s="227"/>
      <c r="U62" s="227">
        <f>U61/U60</f>
        <v>1</v>
      </c>
      <c r="V62" s="114"/>
      <c r="W62" s="114"/>
      <c r="X62" s="248">
        <f>X61/X60</f>
        <v>0.81818181818181823</v>
      </c>
      <c r="Y62" s="242"/>
    </row>
    <row r="63" spans="1:26" ht="27.75" customHeight="1">
      <c r="A63" s="328"/>
      <c r="B63" s="245" t="s">
        <v>64</v>
      </c>
      <c r="C63" s="58"/>
      <c r="D63" s="58">
        <v>1</v>
      </c>
      <c r="E63" s="58"/>
      <c r="F63" s="58">
        <v>32</v>
      </c>
      <c r="G63" s="58">
        <v>5</v>
      </c>
      <c r="H63" s="58"/>
      <c r="I63" s="58"/>
      <c r="J63" s="58"/>
      <c r="K63" s="58"/>
      <c r="L63" s="58"/>
      <c r="M63" s="246">
        <f>C63+D63+E63+F63+G63+H63+I63+J63+K63+L63</f>
        <v>38</v>
      </c>
      <c r="N63" s="58">
        <v>10</v>
      </c>
      <c r="O63" s="58"/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1</v>
      </c>
      <c r="V63" s="114"/>
      <c r="W63" s="114"/>
      <c r="X63" s="246">
        <f>N63+O63+P63+Q63+R63+S63+T63+U63+V63+W63</f>
        <v>11</v>
      </c>
      <c r="Y63" s="242">
        <f t="shared" ref="Y63" si="70">M63+X63</f>
        <v>49</v>
      </c>
      <c r="Z63" s="48">
        <f>Y63-Y60</f>
        <v>-3</v>
      </c>
    </row>
    <row r="64" spans="1:26" ht="27.75" hidden="1" customHeight="1">
      <c r="A64" s="328" t="s">
        <v>43</v>
      </c>
      <c r="B64" s="245" t="s">
        <v>62</v>
      </c>
      <c r="C64" s="147"/>
      <c r="D64" s="147">
        <v>8</v>
      </c>
      <c r="E64" s="147"/>
      <c r="F64" s="147">
        <v>32</v>
      </c>
      <c r="G64" s="147">
        <v>28</v>
      </c>
      <c r="H64" s="58"/>
      <c r="I64" s="58">
        <v>25</v>
      </c>
      <c r="J64" s="58">
        <v>0</v>
      </c>
      <c r="K64" s="58"/>
      <c r="L64" s="58"/>
      <c r="M64" s="246">
        <f>C64+D64+E64+F64+G64+H64+I64+J64+K64+L64</f>
        <v>93</v>
      </c>
      <c r="N64" s="147">
        <v>30</v>
      </c>
      <c r="O64" s="147">
        <v>0</v>
      </c>
      <c r="P64" s="147">
        <v>0</v>
      </c>
      <c r="Q64" s="147">
        <v>0</v>
      </c>
      <c r="R64" s="147">
        <v>0</v>
      </c>
      <c r="S64" s="58">
        <v>0</v>
      </c>
      <c r="T64" s="58">
        <v>0</v>
      </c>
      <c r="U64" s="58">
        <v>7</v>
      </c>
      <c r="V64" s="247">
        <v>10</v>
      </c>
      <c r="W64" s="114"/>
      <c r="X64" s="246">
        <f>N64+O64+P64+Q64+R64+S64+T64+U64+V64+W64</f>
        <v>47</v>
      </c>
      <c r="Y64" s="242">
        <f>M64+X64</f>
        <v>140</v>
      </c>
    </row>
    <row r="65" spans="1:26" ht="27.75" hidden="1" customHeight="1">
      <c r="A65" s="328"/>
      <c r="B65" s="245" t="s">
        <v>77</v>
      </c>
      <c r="C65" s="58"/>
      <c r="D65" s="58"/>
      <c r="E65" s="58"/>
      <c r="F65" s="58">
        <v>20</v>
      </c>
      <c r="G65" s="58">
        <v>10</v>
      </c>
      <c r="H65" s="58"/>
      <c r="I65" s="58">
        <v>25</v>
      </c>
      <c r="J65" s="58">
        <v>1</v>
      </c>
      <c r="K65" s="58"/>
      <c r="L65" s="58"/>
      <c r="M65" s="246">
        <f>C65+D65+E65+F65+G65+H65+I65+J65+K65+L65</f>
        <v>56</v>
      </c>
      <c r="N65" s="58">
        <v>29</v>
      </c>
      <c r="O65" s="58"/>
      <c r="P65" s="58"/>
      <c r="Q65" s="58"/>
      <c r="R65" s="58"/>
      <c r="S65" s="58"/>
      <c r="T65" s="58"/>
      <c r="U65" s="58">
        <v>5</v>
      </c>
      <c r="V65" s="145">
        <v>4</v>
      </c>
      <c r="W65" s="114"/>
      <c r="X65" s="246">
        <f>N65+O65+P65+Q65+R65+S65+T65+U65+V65+W65</f>
        <v>38</v>
      </c>
      <c r="Y65" s="242">
        <f t="shared" ref="Y65" si="71">M65+X65</f>
        <v>94</v>
      </c>
    </row>
    <row r="66" spans="1:26" ht="27.75" hidden="1" customHeight="1">
      <c r="A66" s="328"/>
      <c r="B66" s="245" t="s">
        <v>71</v>
      </c>
      <c r="C66" s="227"/>
      <c r="D66" s="227">
        <f t="shared" ref="D66" si="72">D65/D64</f>
        <v>0</v>
      </c>
      <c r="E66" s="227"/>
      <c r="F66" s="227">
        <f t="shared" ref="F66:G66" si="73">F65/F64</f>
        <v>0.625</v>
      </c>
      <c r="G66" s="227">
        <f t="shared" si="73"/>
        <v>0.35714285714285715</v>
      </c>
      <c r="H66" s="227"/>
      <c r="I66" s="227">
        <f t="shared" ref="I66" si="74">I65/I64</f>
        <v>1</v>
      </c>
      <c r="J66" s="227"/>
      <c r="K66" s="227"/>
      <c r="L66" s="227"/>
      <c r="M66" s="248">
        <f>M65/M64</f>
        <v>0.60215053763440862</v>
      </c>
      <c r="N66" s="227">
        <f t="shared" ref="N66" si="75">N65/N64</f>
        <v>0.96666666666666667</v>
      </c>
      <c r="O66" s="227"/>
      <c r="P66" s="227"/>
      <c r="Q66" s="227"/>
      <c r="R66" s="227"/>
      <c r="S66" s="227"/>
      <c r="T66" s="227"/>
      <c r="U66" s="227">
        <f t="shared" ref="U66:V66" si="76">U65/U64</f>
        <v>0.7142857142857143</v>
      </c>
      <c r="V66" s="227">
        <f t="shared" si="76"/>
        <v>0.4</v>
      </c>
      <c r="W66" s="114"/>
      <c r="X66" s="248">
        <f>X65/X64</f>
        <v>0.80851063829787229</v>
      </c>
      <c r="Y66" s="242"/>
    </row>
    <row r="67" spans="1:26" ht="27.75" customHeight="1">
      <c r="A67" s="328"/>
      <c r="B67" s="245" t="s">
        <v>64</v>
      </c>
      <c r="C67" s="58"/>
      <c r="D67" s="58">
        <v>5</v>
      </c>
      <c r="E67" s="58"/>
      <c r="F67" s="58">
        <v>30</v>
      </c>
      <c r="G67" s="58">
        <v>28</v>
      </c>
      <c r="H67" s="58"/>
      <c r="I67" s="58">
        <v>25</v>
      </c>
      <c r="J67" s="58">
        <v>1</v>
      </c>
      <c r="K67" s="58"/>
      <c r="L67" s="58"/>
      <c r="M67" s="246">
        <f>C67+D67+E67+F67+G67+H67+I67+J67+K67+L67</f>
        <v>89</v>
      </c>
      <c r="N67" s="58">
        <v>30</v>
      </c>
      <c r="O67" s="58"/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6</v>
      </c>
      <c r="V67" s="114">
        <v>10</v>
      </c>
      <c r="W67" s="114"/>
      <c r="X67" s="246">
        <f>N67+O67+P67+Q67+R67+S67+T67+U67+V67+W67</f>
        <v>46</v>
      </c>
      <c r="Y67" s="242">
        <f t="shared" ref="Y67" si="77">M67+X67</f>
        <v>135</v>
      </c>
      <c r="Z67" s="48">
        <f>Y67-Y64</f>
        <v>-5</v>
      </c>
    </row>
    <row r="68" spans="1:26" ht="27.75" hidden="1" customHeight="1">
      <c r="A68" s="328" t="s">
        <v>44</v>
      </c>
      <c r="B68" s="245" t="s">
        <v>62</v>
      </c>
      <c r="C68" s="147"/>
      <c r="D68" s="147">
        <v>5</v>
      </c>
      <c r="E68" s="147"/>
      <c r="F68" s="147">
        <v>10</v>
      </c>
      <c r="G68" s="147">
        <v>25</v>
      </c>
      <c r="H68" s="58">
        <v>0</v>
      </c>
      <c r="I68" s="58">
        <v>0</v>
      </c>
      <c r="J68" s="58">
        <v>0</v>
      </c>
      <c r="K68" s="58"/>
      <c r="L68" s="58"/>
      <c r="M68" s="246">
        <f>C68+D68+E68+F68+G68+H68+I68+J68+K68+L68</f>
        <v>40</v>
      </c>
      <c r="N68" s="147">
        <v>5</v>
      </c>
      <c r="O68" s="147">
        <v>0</v>
      </c>
      <c r="P68" s="147">
        <v>0</v>
      </c>
      <c r="Q68" s="147">
        <v>0</v>
      </c>
      <c r="R68" s="147">
        <v>0</v>
      </c>
      <c r="S68" s="58">
        <v>0</v>
      </c>
      <c r="T68" s="58">
        <v>0</v>
      </c>
      <c r="U68" s="58">
        <v>1</v>
      </c>
      <c r="V68" s="114"/>
      <c r="W68" s="114"/>
      <c r="X68" s="246">
        <f>N68+O68+P68+Q68+R68+S68+T68+U68+V68+W68</f>
        <v>6</v>
      </c>
      <c r="Y68" s="242">
        <f>M68+X68</f>
        <v>46</v>
      </c>
    </row>
    <row r="69" spans="1:26" ht="27.75" hidden="1" customHeight="1">
      <c r="A69" s="328"/>
      <c r="B69" s="245" t="s">
        <v>77</v>
      </c>
      <c r="C69" s="58"/>
      <c r="D69" s="58">
        <v>0</v>
      </c>
      <c r="E69" s="58"/>
      <c r="F69" s="58">
        <v>9</v>
      </c>
      <c r="G69" s="58">
        <v>11</v>
      </c>
      <c r="H69" s="58"/>
      <c r="I69" s="58"/>
      <c r="J69" s="58">
        <v>3</v>
      </c>
      <c r="K69" s="58"/>
      <c r="L69" s="58"/>
      <c r="M69" s="246">
        <f>C69+D69+E69+F69+G69+H69+I69+J69+K69+L69</f>
        <v>23</v>
      </c>
      <c r="N69" s="58">
        <v>5</v>
      </c>
      <c r="O69" s="58"/>
      <c r="P69" s="58"/>
      <c r="Q69" s="58"/>
      <c r="R69" s="58"/>
      <c r="S69" s="58"/>
      <c r="T69" s="58"/>
      <c r="U69" s="58">
        <v>0</v>
      </c>
      <c r="V69" s="114"/>
      <c r="W69" s="114"/>
      <c r="X69" s="246">
        <f>N69+O69+P69+Q69+R69+S69+T69+U69+V69+W69</f>
        <v>5</v>
      </c>
      <c r="Y69" s="242">
        <f t="shared" ref="Y69" si="78">M69+X69</f>
        <v>28</v>
      </c>
    </row>
    <row r="70" spans="1:26" ht="27.75" hidden="1" customHeight="1">
      <c r="A70" s="328"/>
      <c r="B70" s="245" t="s">
        <v>71</v>
      </c>
      <c r="C70" s="227"/>
      <c r="D70" s="227">
        <f t="shared" ref="D70" si="79">D69/D68</f>
        <v>0</v>
      </c>
      <c r="E70" s="227"/>
      <c r="F70" s="227">
        <f t="shared" ref="F70:G70" si="80">F69/F68</f>
        <v>0.9</v>
      </c>
      <c r="G70" s="227">
        <f t="shared" si="80"/>
        <v>0.44</v>
      </c>
      <c r="H70" s="227"/>
      <c r="I70" s="227"/>
      <c r="J70" s="227"/>
      <c r="K70" s="227"/>
      <c r="L70" s="227"/>
      <c r="M70" s="248">
        <f>M69/M68</f>
        <v>0.57499999999999996</v>
      </c>
      <c r="N70" s="227">
        <f t="shared" ref="N70" si="81">N69/N68</f>
        <v>1</v>
      </c>
      <c r="O70" s="227"/>
      <c r="P70" s="227"/>
      <c r="Q70" s="227"/>
      <c r="R70" s="227"/>
      <c r="S70" s="227"/>
      <c r="T70" s="227"/>
      <c r="U70" s="227">
        <f>U69/U68</f>
        <v>0</v>
      </c>
      <c r="V70" s="114"/>
      <c r="W70" s="114"/>
      <c r="X70" s="248">
        <f>X69/X68</f>
        <v>0.83333333333333337</v>
      </c>
      <c r="Y70" s="242"/>
    </row>
    <row r="71" spans="1:26" ht="27.75" customHeight="1">
      <c r="A71" s="328"/>
      <c r="B71" s="245" t="s">
        <v>64</v>
      </c>
      <c r="C71" s="58"/>
      <c r="D71" s="58">
        <v>3</v>
      </c>
      <c r="E71" s="58"/>
      <c r="F71" s="58">
        <v>11</v>
      </c>
      <c r="G71" s="58">
        <v>20</v>
      </c>
      <c r="H71" s="58">
        <v>0</v>
      </c>
      <c r="I71" s="58">
        <v>0</v>
      </c>
      <c r="J71" s="58">
        <v>3</v>
      </c>
      <c r="K71" s="58"/>
      <c r="L71" s="58"/>
      <c r="M71" s="246">
        <f>C71+D71+E71+F71+G71+H71+I71+J71+K71+L71</f>
        <v>37</v>
      </c>
      <c r="N71" s="58">
        <v>5</v>
      </c>
      <c r="O71" s="58"/>
      <c r="P71" s="58"/>
      <c r="Q71" s="58"/>
      <c r="R71" s="58"/>
      <c r="S71" s="58"/>
      <c r="T71" s="58"/>
      <c r="U71" s="58">
        <v>0</v>
      </c>
      <c r="V71" s="114"/>
      <c r="W71" s="114"/>
      <c r="X71" s="246">
        <f>N71+O71+P71+Q71+R71+S71+T71+U71+V71+W71</f>
        <v>5</v>
      </c>
      <c r="Y71" s="242">
        <f t="shared" ref="Y71" si="82">M71+X71</f>
        <v>42</v>
      </c>
      <c r="Z71" s="48">
        <f>Y71-Y68</f>
        <v>-4</v>
      </c>
    </row>
    <row r="72" spans="1:26" ht="27.75" hidden="1" customHeight="1">
      <c r="A72" s="328" t="s">
        <v>66</v>
      </c>
      <c r="B72" s="245" t="s">
        <v>62</v>
      </c>
      <c r="C72" s="147"/>
      <c r="D72" s="147">
        <v>8</v>
      </c>
      <c r="E72" s="147"/>
      <c r="F72" s="147">
        <v>27</v>
      </c>
      <c r="G72" s="147">
        <v>30</v>
      </c>
      <c r="H72" s="58"/>
      <c r="I72" s="58">
        <v>0</v>
      </c>
      <c r="J72" s="58">
        <v>0</v>
      </c>
      <c r="K72" s="58"/>
      <c r="L72" s="58"/>
      <c r="M72" s="246">
        <f>C72+D72+E72+F72+G72+H72+I72+J72+K72+L72</f>
        <v>65</v>
      </c>
      <c r="N72" s="147">
        <v>10</v>
      </c>
      <c r="O72" s="147">
        <v>0</v>
      </c>
      <c r="P72" s="147">
        <v>0</v>
      </c>
      <c r="Q72" s="147">
        <v>0</v>
      </c>
      <c r="R72" s="147">
        <v>0</v>
      </c>
      <c r="S72" s="58">
        <v>0</v>
      </c>
      <c r="T72" s="58">
        <v>0</v>
      </c>
      <c r="U72" s="58">
        <v>1</v>
      </c>
      <c r="V72" s="114"/>
      <c r="W72" s="114"/>
      <c r="X72" s="246">
        <f>N72+O72+P72+Q72+R72+S72+T72+U72+V72+W72</f>
        <v>11</v>
      </c>
      <c r="Y72" s="242">
        <f>M72+X72</f>
        <v>76</v>
      </c>
    </row>
    <row r="73" spans="1:26" ht="27.75" hidden="1" customHeight="1">
      <c r="A73" s="328"/>
      <c r="B73" s="245" t="s">
        <v>77</v>
      </c>
      <c r="C73" s="58"/>
      <c r="D73" s="58">
        <v>1</v>
      </c>
      <c r="E73" s="58"/>
      <c r="F73" s="58">
        <v>20</v>
      </c>
      <c r="G73" s="58">
        <v>25</v>
      </c>
      <c r="H73" s="58"/>
      <c r="I73" s="58"/>
      <c r="J73" s="58">
        <v>1</v>
      </c>
      <c r="K73" s="58"/>
      <c r="L73" s="58"/>
      <c r="M73" s="246">
        <f>C73+D73+E73+F73+G73+H73+I73+J73+K73+L73</f>
        <v>47</v>
      </c>
      <c r="N73" s="58">
        <v>10</v>
      </c>
      <c r="O73" s="58"/>
      <c r="P73" s="58"/>
      <c r="Q73" s="58"/>
      <c r="R73" s="58"/>
      <c r="S73" s="58"/>
      <c r="T73" s="58"/>
      <c r="U73" s="58">
        <v>0</v>
      </c>
      <c r="V73" s="114"/>
      <c r="W73" s="114"/>
      <c r="X73" s="246">
        <f>N73+O73+P73+Q73+R73+S73+T73+U73+V73+W73</f>
        <v>10</v>
      </c>
      <c r="Y73" s="242">
        <f t="shared" ref="Y73" si="83">M73+X73</f>
        <v>57</v>
      </c>
    </row>
    <row r="74" spans="1:26" ht="27.75" hidden="1" customHeight="1">
      <c r="A74" s="328"/>
      <c r="B74" s="245" t="s">
        <v>71</v>
      </c>
      <c r="C74" s="227"/>
      <c r="D74" s="227">
        <f t="shared" ref="D74" si="84">D73/D72</f>
        <v>0.125</v>
      </c>
      <c r="E74" s="227"/>
      <c r="F74" s="227">
        <f t="shared" ref="F74:G74" si="85">F73/F72</f>
        <v>0.7407407407407407</v>
      </c>
      <c r="G74" s="227">
        <f t="shared" si="85"/>
        <v>0.83333333333333337</v>
      </c>
      <c r="H74" s="227"/>
      <c r="I74" s="227"/>
      <c r="J74" s="227"/>
      <c r="K74" s="227"/>
      <c r="L74" s="227"/>
      <c r="M74" s="248">
        <f>M73/M72</f>
        <v>0.72307692307692306</v>
      </c>
      <c r="N74" s="227">
        <f t="shared" ref="N74" si="86">N73/N72</f>
        <v>1</v>
      </c>
      <c r="O74" s="227"/>
      <c r="P74" s="227"/>
      <c r="Q74" s="227"/>
      <c r="R74" s="227"/>
      <c r="S74" s="227"/>
      <c r="T74" s="227"/>
      <c r="U74" s="227">
        <f>U73/U72</f>
        <v>0</v>
      </c>
      <c r="V74" s="114"/>
      <c r="W74" s="114"/>
      <c r="X74" s="248">
        <f>X73/X72</f>
        <v>0.90909090909090906</v>
      </c>
      <c r="Y74" s="242"/>
    </row>
    <row r="75" spans="1:26" ht="27.75" customHeight="1">
      <c r="A75" s="328"/>
      <c r="B75" s="245" t="s">
        <v>64</v>
      </c>
      <c r="C75" s="58"/>
      <c r="D75" s="58">
        <v>7</v>
      </c>
      <c r="E75" s="58"/>
      <c r="F75" s="58">
        <v>25</v>
      </c>
      <c r="G75" s="58">
        <v>30</v>
      </c>
      <c r="H75" s="58"/>
      <c r="I75" s="58">
        <v>0</v>
      </c>
      <c r="J75" s="58">
        <v>1</v>
      </c>
      <c r="K75" s="58"/>
      <c r="L75" s="58"/>
      <c r="M75" s="246">
        <f>C75+D75+E75+F75+G75+H75+I75+J75+K75+L75</f>
        <v>63</v>
      </c>
      <c r="N75" s="58">
        <v>10</v>
      </c>
      <c r="O75" s="58"/>
      <c r="P75" s="58"/>
      <c r="Q75" s="58"/>
      <c r="R75" s="58"/>
      <c r="S75" s="58"/>
      <c r="T75" s="58"/>
      <c r="U75" s="58">
        <v>0</v>
      </c>
      <c r="V75" s="114"/>
      <c r="W75" s="114"/>
      <c r="X75" s="246">
        <f>N75+O75+P75+Q75+R75+S75+T75+U75+V75+W75</f>
        <v>10</v>
      </c>
      <c r="Y75" s="242">
        <f t="shared" ref="Y75" si="87">M75+X75</f>
        <v>73</v>
      </c>
      <c r="Z75" s="48">
        <f>Y75-Y72</f>
        <v>-3</v>
      </c>
    </row>
    <row r="76" spans="1:26" ht="27.75" hidden="1" customHeight="1">
      <c r="A76" s="328" t="s">
        <v>45</v>
      </c>
      <c r="B76" s="245" t="s">
        <v>62</v>
      </c>
      <c r="C76" s="147"/>
      <c r="D76" s="147">
        <v>10</v>
      </c>
      <c r="E76" s="147"/>
      <c r="F76" s="147">
        <v>55</v>
      </c>
      <c r="G76" s="147">
        <v>55</v>
      </c>
      <c r="H76" s="58">
        <v>0</v>
      </c>
      <c r="I76" s="58"/>
      <c r="J76" s="58"/>
      <c r="K76" s="58"/>
      <c r="L76" s="58"/>
      <c r="M76" s="246">
        <f>C76+D76+E76+F76+G76+H76+I76+J76+K76+L76</f>
        <v>120</v>
      </c>
      <c r="N76" s="147">
        <v>20</v>
      </c>
      <c r="O76" s="147"/>
      <c r="P76" s="147"/>
      <c r="Q76" s="147"/>
      <c r="R76" s="147"/>
      <c r="S76" s="58">
        <v>10</v>
      </c>
      <c r="T76" s="58"/>
      <c r="U76" s="58">
        <v>1</v>
      </c>
      <c r="V76" s="247">
        <v>10</v>
      </c>
      <c r="W76" s="114"/>
      <c r="X76" s="246">
        <f>N76+O76+P76+Q76+R76+S76+T76+U76+V76+W76</f>
        <v>41</v>
      </c>
      <c r="Y76" s="242">
        <f>M76+X76</f>
        <v>161</v>
      </c>
    </row>
    <row r="77" spans="1:26" ht="27.75" hidden="1" customHeight="1">
      <c r="A77" s="328"/>
      <c r="B77" s="245" t="s">
        <v>77</v>
      </c>
      <c r="C77" s="58"/>
      <c r="D77" s="58">
        <v>3</v>
      </c>
      <c r="E77" s="58"/>
      <c r="F77" s="58">
        <v>47</v>
      </c>
      <c r="G77" s="58">
        <v>49</v>
      </c>
      <c r="H77" s="58">
        <v>7</v>
      </c>
      <c r="I77" s="58"/>
      <c r="J77" s="58"/>
      <c r="K77" s="58"/>
      <c r="L77" s="58"/>
      <c r="M77" s="246">
        <f>C77+D77+E77+F77+G77+H77+I77+J77+K77+L77</f>
        <v>106</v>
      </c>
      <c r="N77" s="58">
        <v>20</v>
      </c>
      <c r="O77" s="58"/>
      <c r="P77" s="58"/>
      <c r="Q77" s="58"/>
      <c r="R77" s="58"/>
      <c r="S77" s="58">
        <v>11</v>
      </c>
      <c r="T77" s="58"/>
      <c r="U77" s="58">
        <v>0</v>
      </c>
      <c r="V77" s="145">
        <v>2</v>
      </c>
      <c r="W77" s="114"/>
      <c r="X77" s="246">
        <f>N77+O77+P77+Q77+R77+S77+T77+U77+V77+W77</f>
        <v>33</v>
      </c>
      <c r="Y77" s="242">
        <f t="shared" ref="Y77" si="88">M77+X77</f>
        <v>139</v>
      </c>
    </row>
    <row r="78" spans="1:26" ht="27.75" hidden="1" customHeight="1">
      <c r="A78" s="328"/>
      <c r="B78" s="245" t="s">
        <v>71</v>
      </c>
      <c r="C78" s="227"/>
      <c r="D78" s="227">
        <f t="shared" ref="D78" si="89">D77/D76</f>
        <v>0.3</v>
      </c>
      <c r="E78" s="227"/>
      <c r="F78" s="227">
        <f t="shared" ref="F78:G78" si="90">F77/F76</f>
        <v>0.8545454545454545</v>
      </c>
      <c r="G78" s="227">
        <f t="shared" si="90"/>
        <v>0.89090909090909087</v>
      </c>
      <c r="H78" s="227"/>
      <c r="I78" s="227"/>
      <c r="J78" s="227"/>
      <c r="K78" s="227"/>
      <c r="L78" s="227"/>
      <c r="M78" s="248">
        <f>M77/M76</f>
        <v>0.8833333333333333</v>
      </c>
      <c r="N78" s="227">
        <f t="shared" ref="N78" si="91">N77/N76</f>
        <v>1</v>
      </c>
      <c r="O78" s="227"/>
      <c r="P78" s="227"/>
      <c r="Q78" s="227"/>
      <c r="R78" s="227"/>
      <c r="S78" s="227">
        <f t="shared" ref="S78" si="92">S77/S76</f>
        <v>1.1000000000000001</v>
      </c>
      <c r="T78" s="227"/>
      <c r="U78" s="227">
        <f t="shared" ref="U78:V78" si="93">U77/U76</f>
        <v>0</v>
      </c>
      <c r="V78" s="227">
        <f t="shared" si="93"/>
        <v>0.2</v>
      </c>
      <c r="W78" s="114"/>
      <c r="X78" s="248">
        <f>X77/X76</f>
        <v>0.80487804878048785</v>
      </c>
      <c r="Y78" s="242"/>
    </row>
    <row r="79" spans="1:26" ht="27.75" customHeight="1">
      <c r="A79" s="328"/>
      <c r="B79" s="245" t="s">
        <v>64</v>
      </c>
      <c r="C79" s="58"/>
      <c r="D79" s="58">
        <v>10</v>
      </c>
      <c r="E79" s="58"/>
      <c r="F79" s="58">
        <v>55</v>
      </c>
      <c r="G79" s="58">
        <v>55</v>
      </c>
      <c r="H79" s="58">
        <v>7</v>
      </c>
      <c r="I79" s="58"/>
      <c r="J79" s="58"/>
      <c r="K79" s="58"/>
      <c r="L79" s="58"/>
      <c r="M79" s="246">
        <f>C79+D79+E79+F79+G79+H79+I79+J79+K79+L79</f>
        <v>127</v>
      </c>
      <c r="N79" s="58">
        <v>20</v>
      </c>
      <c r="O79" s="58"/>
      <c r="P79" s="58"/>
      <c r="Q79" s="58"/>
      <c r="R79" s="58"/>
      <c r="S79" s="58">
        <v>11</v>
      </c>
      <c r="T79" s="58"/>
      <c r="U79" s="58">
        <v>0</v>
      </c>
      <c r="V79" s="114">
        <v>10</v>
      </c>
      <c r="W79" s="114"/>
      <c r="X79" s="246">
        <f>N79+O79+P79+Q79+R79+S79+T79+U79+V79+W79</f>
        <v>41</v>
      </c>
      <c r="Y79" s="242">
        <f t="shared" ref="Y79" si="94">M79+X79</f>
        <v>168</v>
      </c>
      <c r="Z79" s="48">
        <f>Y79-Y76</f>
        <v>7</v>
      </c>
    </row>
    <row r="80" spans="1:26" ht="27.75" hidden="1" customHeight="1">
      <c r="A80" s="328" t="s">
        <v>46</v>
      </c>
      <c r="B80" s="245" t="s">
        <v>62</v>
      </c>
      <c r="C80" s="147"/>
      <c r="D80" s="147">
        <v>10</v>
      </c>
      <c r="E80" s="147"/>
      <c r="F80" s="147">
        <v>40</v>
      </c>
      <c r="G80" s="147">
        <v>55</v>
      </c>
      <c r="H80" s="58"/>
      <c r="I80" s="58"/>
      <c r="J80" s="58"/>
      <c r="K80" s="58"/>
      <c r="L80" s="58">
        <v>100</v>
      </c>
      <c r="M80" s="246">
        <f>C80+D80+E80+F80+G80+H80+I80+J80+K80+L80</f>
        <v>205</v>
      </c>
      <c r="N80" s="147"/>
      <c r="O80" s="147">
        <v>0</v>
      </c>
      <c r="P80" s="147"/>
      <c r="Q80" s="147"/>
      <c r="R80" s="147"/>
      <c r="S80" s="58"/>
      <c r="T80" s="58"/>
      <c r="U80" s="58">
        <v>3</v>
      </c>
      <c r="V80" s="114"/>
      <c r="W80" s="247">
        <v>90</v>
      </c>
      <c r="X80" s="246">
        <f>N80+O80+P80+Q80+R80+S80+T80+U80+V80+W80</f>
        <v>93</v>
      </c>
      <c r="Y80" s="242">
        <f>M80+X80</f>
        <v>298</v>
      </c>
    </row>
    <row r="81" spans="1:26" ht="27.75" hidden="1" customHeight="1">
      <c r="A81" s="328"/>
      <c r="B81" s="245" t="s">
        <v>77</v>
      </c>
      <c r="C81" s="58"/>
      <c r="D81" s="58">
        <v>22</v>
      </c>
      <c r="E81" s="58"/>
      <c r="F81" s="58">
        <v>26</v>
      </c>
      <c r="G81" s="58">
        <v>5</v>
      </c>
      <c r="H81" s="58"/>
      <c r="I81" s="58"/>
      <c r="J81" s="58"/>
      <c r="K81" s="58"/>
      <c r="L81" s="58">
        <v>100</v>
      </c>
      <c r="M81" s="246">
        <f>C81+D81+E81+F81+G81+H81+I81+J81+K81+L81</f>
        <v>153</v>
      </c>
      <c r="N81" s="58"/>
      <c r="O81" s="58">
        <v>1</v>
      </c>
      <c r="P81" s="58"/>
      <c r="Q81" s="58"/>
      <c r="R81" s="58"/>
      <c r="S81" s="58"/>
      <c r="T81" s="58"/>
      <c r="U81" s="58">
        <v>3</v>
      </c>
      <c r="V81" s="114"/>
      <c r="W81" s="249">
        <v>90</v>
      </c>
      <c r="X81" s="246">
        <f>N81+O81+P81+Q81+R81+S81+T81+U81+V81+W81</f>
        <v>94</v>
      </c>
      <c r="Y81" s="242">
        <f t="shared" ref="Y81" si="95">M81+X81</f>
        <v>247</v>
      </c>
    </row>
    <row r="82" spans="1:26" ht="27.75" hidden="1" customHeight="1">
      <c r="A82" s="328"/>
      <c r="B82" s="245" t="s">
        <v>71</v>
      </c>
      <c r="C82" s="227"/>
      <c r="D82" s="227">
        <f t="shared" ref="D82" si="96">D81/D80</f>
        <v>2.2000000000000002</v>
      </c>
      <c r="E82" s="227"/>
      <c r="F82" s="227">
        <f t="shared" ref="F82:L82" si="97">F81/F80</f>
        <v>0.65</v>
      </c>
      <c r="G82" s="227">
        <f t="shared" si="97"/>
        <v>9.0909090909090912E-2</v>
      </c>
      <c r="H82" s="227"/>
      <c r="I82" s="227"/>
      <c r="J82" s="227"/>
      <c r="K82" s="227"/>
      <c r="L82" s="227">
        <f t="shared" si="97"/>
        <v>1</v>
      </c>
      <c r="M82" s="248">
        <f>M81/M80</f>
        <v>0.74634146341463414</v>
      </c>
      <c r="N82" s="227"/>
      <c r="O82" s="227"/>
      <c r="P82" s="227"/>
      <c r="Q82" s="227"/>
      <c r="R82" s="227"/>
      <c r="S82" s="227"/>
      <c r="T82" s="227"/>
      <c r="U82" s="227">
        <f t="shared" ref="U82:W82" si="98">U81/U80</f>
        <v>1</v>
      </c>
      <c r="V82" s="227"/>
      <c r="W82" s="227">
        <f t="shared" si="98"/>
        <v>1</v>
      </c>
      <c r="X82" s="248">
        <f>X81/X80</f>
        <v>1.010752688172043</v>
      </c>
      <c r="Y82" s="242"/>
    </row>
    <row r="83" spans="1:26" ht="27.75" customHeight="1">
      <c r="A83" s="328"/>
      <c r="B83" s="245" t="s">
        <v>64</v>
      </c>
      <c r="C83" s="58"/>
      <c r="D83" s="58">
        <v>22</v>
      </c>
      <c r="E83" s="58"/>
      <c r="F83" s="58">
        <v>40</v>
      </c>
      <c r="G83" s="58">
        <v>40</v>
      </c>
      <c r="H83" s="58"/>
      <c r="I83" s="58"/>
      <c r="J83" s="58"/>
      <c r="K83" s="58"/>
      <c r="L83" s="58">
        <v>110</v>
      </c>
      <c r="M83" s="246">
        <f>C83+D83+E83+F83+G83+H83+I83+J83+K83+L83</f>
        <v>212</v>
      </c>
      <c r="N83" s="58"/>
      <c r="O83" s="58">
        <v>1</v>
      </c>
      <c r="P83" s="58"/>
      <c r="Q83" s="58"/>
      <c r="R83" s="58"/>
      <c r="S83" s="58"/>
      <c r="T83" s="58"/>
      <c r="U83" s="58">
        <v>3</v>
      </c>
      <c r="V83" s="114"/>
      <c r="W83" s="249">
        <v>90</v>
      </c>
      <c r="X83" s="246">
        <f>N83+O83+P83+Q83+R83+S83+T83+U83+V83+W83</f>
        <v>94</v>
      </c>
      <c r="Y83" s="242">
        <f t="shared" ref="Y83" si="99">M83+X83</f>
        <v>306</v>
      </c>
      <c r="Z83" s="48">
        <f>Y83-Y80</f>
        <v>8</v>
      </c>
    </row>
    <row r="84" spans="1:26" ht="27.75" hidden="1" customHeight="1">
      <c r="A84" s="328" t="s">
        <v>65</v>
      </c>
      <c r="B84" s="245" t="s">
        <v>62</v>
      </c>
      <c r="C84" s="147"/>
      <c r="D84" s="147">
        <v>5</v>
      </c>
      <c r="E84" s="147"/>
      <c r="F84" s="147">
        <v>12</v>
      </c>
      <c r="G84" s="147">
        <v>40</v>
      </c>
      <c r="H84" s="58"/>
      <c r="I84" s="58"/>
      <c r="J84" s="58">
        <v>0</v>
      </c>
      <c r="K84" s="58"/>
      <c r="L84" s="58"/>
      <c r="M84" s="246">
        <f>C84+D84+E84+F84+G84+H84+I84+J84+K84+L84</f>
        <v>57</v>
      </c>
      <c r="N84" s="250"/>
      <c r="O84" s="147"/>
      <c r="P84" s="147"/>
      <c r="Q84" s="147"/>
      <c r="R84" s="147"/>
      <c r="S84" s="58"/>
      <c r="T84" s="58"/>
      <c r="U84" s="58">
        <v>15</v>
      </c>
      <c r="V84" s="114"/>
      <c r="W84" s="114"/>
      <c r="X84" s="246">
        <f>N84+O84+P84+Q84+R84+S84+T84+U84+V84+W84</f>
        <v>15</v>
      </c>
      <c r="Y84" s="242">
        <f>M84+X84</f>
        <v>72</v>
      </c>
    </row>
    <row r="85" spans="1:26" ht="27.75" hidden="1" customHeight="1">
      <c r="A85" s="328"/>
      <c r="B85" s="245" t="s">
        <v>77</v>
      </c>
      <c r="C85" s="58"/>
      <c r="D85" s="58">
        <v>0</v>
      </c>
      <c r="E85" s="58"/>
      <c r="F85" s="58">
        <v>11</v>
      </c>
      <c r="G85" s="58">
        <v>25</v>
      </c>
      <c r="H85" s="58"/>
      <c r="I85" s="58"/>
      <c r="J85" s="58">
        <v>1</v>
      </c>
      <c r="K85" s="58"/>
      <c r="L85" s="58"/>
      <c r="M85" s="246">
        <f>C85+D85+E85+F85+G85+H85+I85+J85+K85+L85</f>
        <v>37</v>
      </c>
      <c r="N85" s="58"/>
      <c r="O85" s="58"/>
      <c r="P85" s="58"/>
      <c r="Q85" s="58"/>
      <c r="R85" s="58"/>
      <c r="S85" s="58"/>
      <c r="T85" s="58"/>
      <c r="U85" s="58">
        <v>15</v>
      </c>
      <c r="V85" s="114"/>
      <c r="W85" s="114"/>
      <c r="X85" s="246">
        <f>N85+O85+P85+Q85+R85+S85+T85+U85+V85+W85</f>
        <v>15</v>
      </c>
      <c r="Y85" s="242">
        <f t="shared" ref="Y85" si="100">M85+X85</f>
        <v>52</v>
      </c>
    </row>
    <row r="86" spans="1:26" ht="27.75" hidden="1" customHeight="1">
      <c r="A86" s="328"/>
      <c r="B86" s="245" t="s">
        <v>71</v>
      </c>
      <c r="C86" s="227"/>
      <c r="D86" s="227">
        <f t="shared" ref="D86" si="101">D85/D84</f>
        <v>0</v>
      </c>
      <c r="E86" s="227"/>
      <c r="F86" s="227">
        <f t="shared" ref="F86:G86" si="102">F85/F84</f>
        <v>0.91666666666666663</v>
      </c>
      <c r="G86" s="227">
        <f t="shared" si="102"/>
        <v>0.625</v>
      </c>
      <c r="H86" s="227"/>
      <c r="I86" s="227"/>
      <c r="J86" s="227"/>
      <c r="K86" s="227"/>
      <c r="L86" s="227"/>
      <c r="M86" s="248">
        <f>M85/M84</f>
        <v>0.64912280701754388</v>
      </c>
      <c r="N86" s="227"/>
      <c r="O86" s="227"/>
      <c r="P86" s="227"/>
      <c r="Q86" s="227"/>
      <c r="R86" s="227"/>
      <c r="S86" s="227"/>
      <c r="T86" s="227"/>
      <c r="U86" s="227">
        <f t="shared" ref="U86" si="103">U85/U84</f>
        <v>1</v>
      </c>
      <c r="V86" s="114"/>
      <c r="W86" s="114"/>
      <c r="X86" s="248">
        <f>X85/X84</f>
        <v>1</v>
      </c>
      <c r="Y86" s="242"/>
    </row>
    <row r="87" spans="1:26" ht="27.75" customHeight="1">
      <c r="A87" s="328"/>
      <c r="B87" s="245" t="s">
        <v>64</v>
      </c>
      <c r="C87" s="58"/>
      <c r="D87" s="58">
        <v>2</v>
      </c>
      <c r="E87" s="58"/>
      <c r="F87" s="58">
        <v>15</v>
      </c>
      <c r="G87" s="58">
        <v>35</v>
      </c>
      <c r="H87" s="58"/>
      <c r="I87" s="58"/>
      <c r="J87" s="58">
        <v>1</v>
      </c>
      <c r="K87" s="58"/>
      <c r="L87" s="58"/>
      <c r="M87" s="246">
        <f>C87+D87+E87+F87+G87+H87+I87+J87+K87+L87</f>
        <v>53</v>
      </c>
      <c r="N87" s="58"/>
      <c r="O87" s="58"/>
      <c r="P87" s="58"/>
      <c r="Q87" s="58"/>
      <c r="R87" s="58"/>
      <c r="S87" s="58"/>
      <c r="T87" s="58"/>
      <c r="U87" s="58">
        <v>15</v>
      </c>
      <c r="V87" s="114"/>
      <c r="W87" s="114"/>
      <c r="X87" s="246">
        <f>N87+O87+P87+Q87+R87+S87+T87+U87+V87+W87</f>
        <v>15</v>
      </c>
      <c r="Y87" s="242">
        <f t="shared" ref="Y87" si="104">M87+X87</f>
        <v>68</v>
      </c>
      <c r="Z87" s="48">
        <f>Y87-Y84</f>
        <v>-4</v>
      </c>
    </row>
    <row r="88" spans="1:26" ht="27.75" hidden="1" customHeight="1">
      <c r="A88" s="328" t="s">
        <v>47</v>
      </c>
      <c r="B88" s="245" t="s">
        <v>62</v>
      </c>
      <c r="C88" s="147"/>
      <c r="D88" s="147">
        <v>15</v>
      </c>
      <c r="E88" s="147"/>
      <c r="F88" s="147">
        <v>64</v>
      </c>
      <c r="G88" s="147">
        <v>60</v>
      </c>
      <c r="H88" s="58"/>
      <c r="I88" s="58"/>
      <c r="J88" s="58">
        <v>15</v>
      </c>
      <c r="K88" s="58"/>
      <c r="L88" s="58"/>
      <c r="M88" s="246">
        <f>C88+D88+E88+F88+G88+H88+I88+J88+K88+L88</f>
        <v>154</v>
      </c>
      <c r="N88" s="147"/>
      <c r="O88" s="147">
        <v>0</v>
      </c>
      <c r="P88" s="147"/>
      <c r="Q88" s="147"/>
      <c r="R88" s="147"/>
      <c r="S88" s="58">
        <v>45</v>
      </c>
      <c r="T88" s="58">
        <v>20</v>
      </c>
      <c r="U88" s="58">
        <v>10</v>
      </c>
      <c r="V88" s="114"/>
      <c r="W88" s="114"/>
      <c r="X88" s="246">
        <f>N88+O88+P88+Q88+R88+S88+T88+U88+V88+W88</f>
        <v>75</v>
      </c>
      <c r="Y88" s="242">
        <f>M88+X88</f>
        <v>229</v>
      </c>
    </row>
    <row r="89" spans="1:26" ht="27.75" hidden="1" customHeight="1">
      <c r="A89" s="328"/>
      <c r="B89" s="245" t="s">
        <v>77</v>
      </c>
      <c r="C89" s="58"/>
      <c r="D89" s="58">
        <v>15</v>
      </c>
      <c r="E89" s="58"/>
      <c r="F89" s="58">
        <v>43</v>
      </c>
      <c r="G89" s="58">
        <v>40</v>
      </c>
      <c r="H89" s="58"/>
      <c r="I89" s="58"/>
      <c r="J89" s="58">
        <v>11</v>
      </c>
      <c r="K89" s="58"/>
      <c r="L89" s="58"/>
      <c r="M89" s="246">
        <f>C89+D89+E89+F89+G89+H89+I89+J89+K89+L89</f>
        <v>109</v>
      </c>
      <c r="N89" s="58"/>
      <c r="O89" s="58">
        <v>1</v>
      </c>
      <c r="P89" s="58"/>
      <c r="Q89" s="58"/>
      <c r="R89" s="58"/>
      <c r="S89" s="58">
        <v>46</v>
      </c>
      <c r="T89" s="58">
        <v>20</v>
      </c>
      <c r="U89" s="58">
        <v>9</v>
      </c>
      <c r="V89" s="114"/>
      <c r="W89" s="114"/>
      <c r="X89" s="246">
        <f>N89+O89+P89+Q89+R89+S89+T89+U89+V89+W89</f>
        <v>76</v>
      </c>
      <c r="Y89" s="242">
        <f t="shared" ref="Y89" si="105">M89+X89</f>
        <v>185</v>
      </c>
    </row>
    <row r="90" spans="1:26" ht="27.75" hidden="1" customHeight="1">
      <c r="A90" s="328"/>
      <c r="B90" s="245" t="s">
        <v>71</v>
      </c>
      <c r="C90" s="227"/>
      <c r="D90" s="227">
        <f t="shared" ref="D90" si="106">D89/D88</f>
        <v>1</v>
      </c>
      <c r="E90" s="227"/>
      <c r="F90" s="227">
        <f t="shared" ref="F90:G90" si="107">F89/F88</f>
        <v>0.671875</v>
      </c>
      <c r="G90" s="227">
        <f t="shared" si="107"/>
        <v>0.66666666666666663</v>
      </c>
      <c r="H90" s="227"/>
      <c r="I90" s="227"/>
      <c r="J90" s="227">
        <f t="shared" ref="J90" si="108">J89/J88</f>
        <v>0.73333333333333328</v>
      </c>
      <c r="K90" s="227"/>
      <c r="L90" s="227"/>
      <c r="M90" s="248">
        <f>M89/M88</f>
        <v>0.70779220779220775</v>
      </c>
      <c r="N90" s="227"/>
      <c r="O90" s="227"/>
      <c r="P90" s="227"/>
      <c r="Q90" s="227"/>
      <c r="R90" s="227"/>
      <c r="S90" s="227">
        <f t="shared" ref="S90:U90" si="109">S89/S88</f>
        <v>1.0222222222222221</v>
      </c>
      <c r="T90" s="227">
        <f t="shared" si="109"/>
        <v>1</v>
      </c>
      <c r="U90" s="227">
        <f t="shared" si="109"/>
        <v>0.9</v>
      </c>
      <c r="V90" s="114"/>
      <c r="W90" s="114"/>
      <c r="X90" s="248">
        <f>X89/X88</f>
        <v>1.0133333333333334</v>
      </c>
      <c r="Y90" s="242"/>
    </row>
    <row r="91" spans="1:26" ht="27.75" customHeight="1">
      <c r="A91" s="328"/>
      <c r="B91" s="245" t="s">
        <v>64</v>
      </c>
      <c r="C91" s="58"/>
      <c r="D91" s="58">
        <v>15</v>
      </c>
      <c r="E91" s="58"/>
      <c r="F91" s="58">
        <v>64</v>
      </c>
      <c r="G91" s="58">
        <v>60</v>
      </c>
      <c r="H91" s="58"/>
      <c r="I91" s="58"/>
      <c r="J91" s="58">
        <v>15</v>
      </c>
      <c r="K91" s="58"/>
      <c r="L91" s="58"/>
      <c r="M91" s="246">
        <f>C91+D91+E91+F91+G91+H91+I91+J91+K91+L91</f>
        <v>154</v>
      </c>
      <c r="N91" s="58"/>
      <c r="O91" s="58">
        <v>1</v>
      </c>
      <c r="P91" s="58"/>
      <c r="Q91" s="58"/>
      <c r="R91" s="58"/>
      <c r="S91" s="58">
        <v>46</v>
      </c>
      <c r="T91" s="58">
        <v>20</v>
      </c>
      <c r="U91" s="58">
        <v>10</v>
      </c>
      <c r="V91" s="114"/>
      <c r="W91" s="114"/>
      <c r="X91" s="246">
        <f>N91+O91+P91+Q91+R91+S91+T91+U91+V91+W91</f>
        <v>77</v>
      </c>
      <c r="Y91" s="242">
        <f t="shared" ref="Y91" si="110">M91+X91</f>
        <v>231</v>
      </c>
      <c r="Z91" s="48">
        <f>Y91-Y88</f>
        <v>2</v>
      </c>
    </row>
    <row r="92" spans="1:26" ht="27.75" hidden="1" customHeight="1">
      <c r="A92" s="328" t="s">
        <v>48</v>
      </c>
      <c r="B92" s="245" t="s">
        <v>62</v>
      </c>
      <c r="C92" s="147"/>
      <c r="D92" s="147">
        <v>8</v>
      </c>
      <c r="E92" s="147"/>
      <c r="F92" s="147">
        <v>29</v>
      </c>
      <c r="G92" s="147">
        <v>30</v>
      </c>
      <c r="H92" s="58"/>
      <c r="I92" s="58"/>
      <c r="J92" s="58">
        <v>0</v>
      </c>
      <c r="K92" s="58"/>
      <c r="L92" s="58"/>
      <c r="M92" s="246">
        <f>C92+D92+E92+F92+G92+H92+I92+J92+K92+L92</f>
        <v>67</v>
      </c>
      <c r="N92" s="147"/>
      <c r="O92" s="147"/>
      <c r="P92" s="147"/>
      <c r="Q92" s="147"/>
      <c r="R92" s="147"/>
      <c r="S92" s="58"/>
      <c r="T92" s="58"/>
      <c r="U92" s="58">
        <v>5</v>
      </c>
      <c r="V92" s="114"/>
      <c r="W92" s="114"/>
      <c r="X92" s="246">
        <f>N92+O92+P92+Q92+R92+S92+T92+U92+V92+W92</f>
        <v>5</v>
      </c>
      <c r="Y92" s="242">
        <f>M92+X92</f>
        <v>72</v>
      </c>
    </row>
    <row r="93" spans="1:26" ht="27.75" hidden="1" customHeight="1">
      <c r="A93" s="328"/>
      <c r="B93" s="245" t="s">
        <v>77</v>
      </c>
      <c r="C93" s="58"/>
      <c r="D93" s="58">
        <v>4</v>
      </c>
      <c r="E93" s="58"/>
      <c r="F93" s="58">
        <v>26</v>
      </c>
      <c r="G93" s="58">
        <v>20</v>
      </c>
      <c r="H93" s="58"/>
      <c r="I93" s="58"/>
      <c r="J93" s="58">
        <v>1</v>
      </c>
      <c r="K93" s="58"/>
      <c r="L93" s="58"/>
      <c r="M93" s="246">
        <f>C93+D93+E93+F93+G93+H93+I93+J93+K93+L93</f>
        <v>51</v>
      </c>
      <c r="N93" s="58"/>
      <c r="O93" s="58"/>
      <c r="P93" s="58"/>
      <c r="Q93" s="58"/>
      <c r="R93" s="58"/>
      <c r="S93" s="58"/>
      <c r="T93" s="58"/>
      <c r="U93" s="58">
        <v>25</v>
      </c>
      <c r="V93" s="114"/>
      <c r="W93" s="114"/>
      <c r="X93" s="246">
        <f>N93+O93+P93+Q93+R93+S93+T93+U93+V93+W93</f>
        <v>25</v>
      </c>
      <c r="Y93" s="242">
        <f t="shared" ref="Y93" si="111">M93+X93</f>
        <v>76</v>
      </c>
    </row>
    <row r="94" spans="1:26" ht="27.75" hidden="1" customHeight="1">
      <c r="A94" s="328"/>
      <c r="B94" s="245" t="s">
        <v>71</v>
      </c>
      <c r="C94" s="227"/>
      <c r="D94" s="227">
        <f t="shared" ref="D94" si="112">D93/D92</f>
        <v>0.5</v>
      </c>
      <c r="E94" s="227"/>
      <c r="F94" s="227">
        <f t="shared" ref="F94:G94" si="113">F93/F92</f>
        <v>0.89655172413793105</v>
      </c>
      <c r="G94" s="227">
        <f t="shared" si="113"/>
        <v>0.66666666666666663</v>
      </c>
      <c r="H94" s="227"/>
      <c r="I94" s="227"/>
      <c r="J94" s="227"/>
      <c r="K94" s="227"/>
      <c r="L94" s="227"/>
      <c r="M94" s="248">
        <f>M93/M92</f>
        <v>0.76119402985074625</v>
      </c>
      <c r="N94" s="227"/>
      <c r="O94" s="227"/>
      <c r="P94" s="227"/>
      <c r="Q94" s="227"/>
      <c r="R94" s="227"/>
      <c r="S94" s="227"/>
      <c r="T94" s="227"/>
      <c r="U94" s="227">
        <f t="shared" ref="U94" si="114">U93/U92</f>
        <v>5</v>
      </c>
      <c r="V94" s="114"/>
      <c r="W94" s="114"/>
      <c r="X94" s="248">
        <f>X93/X92</f>
        <v>5</v>
      </c>
      <c r="Y94" s="242"/>
    </row>
    <row r="95" spans="1:26" ht="27.75" customHeight="1">
      <c r="A95" s="328"/>
      <c r="B95" s="245" t="s">
        <v>64</v>
      </c>
      <c r="C95" s="58"/>
      <c r="D95" s="58">
        <v>8</v>
      </c>
      <c r="E95" s="58"/>
      <c r="F95" s="58">
        <v>30</v>
      </c>
      <c r="G95" s="58">
        <v>27</v>
      </c>
      <c r="H95" s="58"/>
      <c r="I95" s="58"/>
      <c r="J95" s="58">
        <v>1</v>
      </c>
      <c r="K95" s="58"/>
      <c r="L95" s="58"/>
      <c r="M95" s="246">
        <f>C95+D95+E95+F95+G95+H95+I95+J95+K95+L95</f>
        <v>66</v>
      </c>
      <c r="N95" s="58"/>
      <c r="O95" s="58"/>
      <c r="P95" s="58"/>
      <c r="Q95" s="58"/>
      <c r="R95" s="58"/>
      <c r="S95" s="58"/>
      <c r="T95" s="58"/>
      <c r="U95" s="58">
        <v>25</v>
      </c>
      <c r="V95" s="114"/>
      <c r="W95" s="114"/>
      <c r="X95" s="246">
        <f>N95+O95+P95+Q95+R95+S95+T95+U95+V95+W95</f>
        <v>25</v>
      </c>
      <c r="Y95" s="242">
        <f t="shared" ref="Y95" si="115">M95+X95</f>
        <v>91</v>
      </c>
      <c r="Z95" s="48">
        <f>Y95-Y92</f>
        <v>19</v>
      </c>
    </row>
    <row r="96" spans="1:26" ht="25.5" hidden="1" customHeight="1">
      <c r="A96" s="328" t="s">
        <v>49</v>
      </c>
      <c r="B96" s="245" t="s">
        <v>62</v>
      </c>
      <c r="C96" s="147"/>
      <c r="D96" s="147">
        <v>5</v>
      </c>
      <c r="E96" s="147"/>
      <c r="F96" s="147">
        <v>39</v>
      </c>
      <c r="G96" s="147">
        <v>40</v>
      </c>
      <c r="H96" s="58">
        <v>0</v>
      </c>
      <c r="I96" s="58">
        <v>0</v>
      </c>
      <c r="J96" s="58"/>
      <c r="K96" s="58"/>
      <c r="L96" s="58"/>
      <c r="M96" s="246">
        <f>C96+D96+E96+F96+G96+H96+I96+J96+K96+L96</f>
        <v>84</v>
      </c>
      <c r="N96" s="147">
        <v>7</v>
      </c>
      <c r="O96" s="147"/>
      <c r="P96" s="147"/>
      <c r="Q96" s="147"/>
      <c r="R96" s="147"/>
      <c r="S96" s="58">
        <v>9</v>
      </c>
      <c r="T96" s="58">
        <v>15</v>
      </c>
      <c r="U96" s="58"/>
      <c r="V96" s="247">
        <v>7</v>
      </c>
      <c r="W96" s="114"/>
      <c r="X96" s="246">
        <f>N96+O96+P96+Q96+R96+S96+T96+U96+V96+W96</f>
        <v>38</v>
      </c>
      <c r="Y96" s="242">
        <f>M96+X96</f>
        <v>122</v>
      </c>
    </row>
    <row r="97" spans="1:26" ht="27" hidden="1" customHeight="1">
      <c r="A97" s="328"/>
      <c r="B97" s="245" t="s">
        <v>77</v>
      </c>
      <c r="C97" s="58"/>
      <c r="D97" s="58">
        <v>2</v>
      </c>
      <c r="E97" s="58"/>
      <c r="F97" s="58">
        <v>41</v>
      </c>
      <c r="G97" s="58">
        <v>23</v>
      </c>
      <c r="H97" s="58">
        <v>1</v>
      </c>
      <c r="I97" s="58">
        <v>9</v>
      </c>
      <c r="J97" s="58"/>
      <c r="K97" s="58"/>
      <c r="L97" s="58"/>
      <c r="M97" s="246">
        <f>C97+D97+E97+F97+G97+H97+I97+J97+K97+L97</f>
        <v>76</v>
      </c>
      <c r="N97" s="58">
        <v>7</v>
      </c>
      <c r="O97" s="58"/>
      <c r="P97" s="58"/>
      <c r="Q97" s="58"/>
      <c r="R97" s="58"/>
      <c r="S97" s="58">
        <v>10</v>
      </c>
      <c r="T97" s="58">
        <v>7</v>
      </c>
      <c r="U97" s="58"/>
      <c r="V97" s="145">
        <v>1</v>
      </c>
      <c r="W97" s="114"/>
      <c r="X97" s="246">
        <f>N97+O97+P97+Q97+R97+S97+T97+U97+V97+W97</f>
        <v>25</v>
      </c>
      <c r="Y97" s="242">
        <f t="shared" ref="Y97" si="116">M97+X97</f>
        <v>101</v>
      </c>
    </row>
    <row r="98" spans="1:26" ht="27.75" hidden="1" customHeight="1">
      <c r="A98" s="328"/>
      <c r="B98" s="245" t="s">
        <v>71</v>
      </c>
      <c r="C98" s="227"/>
      <c r="D98" s="227">
        <f t="shared" ref="D98" si="117">D97/D96</f>
        <v>0.4</v>
      </c>
      <c r="E98" s="227"/>
      <c r="F98" s="227">
        <f t="shared" ref="F98:G98" si="118">F97/F96</f>
        <v>1.0512820512820513</v>
      </c>
      <c r="G98" s="227">
        <f t="shared" si="118"/>
        <v>0.57499999999999996</v>
      </c>
      <c r="H98" s="227"/>
      <c r="I98" s="227"/>
      <c r="J98" s="227"/>
      <c r="K98" s="227"/>
      <c r="L98" s="227"/>
      <c r="M98" s="248">
        <f>M97/M96</f>
        <v>0.90476190476190477</v>
      </c>
      <c r="N98" s="227">
        <f t="shared" ref="N98" si="119">N97/N96</f>
        <v>1</v>
      </c>
      <c r="O98" s="227"/>
      <c r="P98" s="227"/>
      <c r="Q98" s="227"/>
      <c r="R98" s="227"/>
      <c r="S98" s="227">
        <f t="shared" ref="S98:V98" si="120">S97/S96</f>
        <v>1.1111111111111112</v>
      </c>
      <c r="T98" s="227">
        <f t="shared" si="120"/>
        <v>0.46666666666666667</v>
      </c>
      <c r="U98" s="227"/>
      <c r="V98" s="227">
        <f t="shared" si="120"/>
        <v>0.14285714285714285</v>
      </c>
      <c r="W98" s="114"/>
      <c r="X98" s="248">
        <f>X97/X96</f>
        <v>0.65789473684210531</v>
      </c>
      <c r="Y98" s="242"/>
    </row>
    <row r="99" spans="1:26" ht="27.75" customHeight="1">
      <c r="A99" s="328"/>
      <c r="B99" s="245" t="s">
        <v>64</v>
      </c>
      <c r="C99" s="58"/>
      <c r="D99" s="58">
        <v>4</v>
      </c>
      <c r="E99" s="58"/>
      <c r="F99" s="58">
        <v>42</v>
      </c>
      <c r="G99" s="58">
        <v>35</v>
      </c>
      <c r="H99" s="58">
        <v>1</v>
      </c>
      <c r="I99" s="58">
        <v>9</v>
      </c>
      <c r="J99" s="58"/>
      <c r="K99" s="58"/>
      <c r="L99" s="58"/>
      <c r="M99" s="246">
        <f>C99+D99+E99+F99+G99+H99+I99+J99+K99+L99</f>
        <v>91</v>
      </c>
      <c r="N99" s="58">
        <v>7</v>
      </c>
      <c r="O99" s="58"/>
      <c r="P99" s="58"/>
      <c r="Q99" s="58"/>
      <c r="R99" s="58"/>
      <c r="S99" s="58">
        <v>10</v>
      </c>
      <c r="T99" s="58">
        <v>10</v>
      </c>
      <c r="U99" s="58"/>
      <c r="V99" s="249">
        <v>7</v>
      </c>
      <c r="W99" s="114"/>
      <c r="X99" s="246">
        <f>N99+O99+P99+Q99+R99+S99+T99+U99+V99+W99</f>
        <v>34</v>
      </c>
      <c r="Y99" s="242">
        <f t="shared" ref="Y99" si="121">M99+X99</f>
        <v>125</v>
      </c>
      <c r="Z99" s="48">
        <f>Y99-Y96</f>
        <v>3</v>
      </c>
    </row>
    <row r="100" spans="1:26" ht="27.75" hidden="1" customHeight="1">
      <c r="A100" s="328" t="s">
        <v>50</v>
      </c>
      <c r="B100" s="245" t="s">
        <v>62</v>
      </c>
      <c r="C100" s="147"/>
      <c r="D100" s="147">
        <v>9</v>
      </c>
      <c r="E100" s="147"/>
      <c r="F100" s="147">
        <v>9</v>
      </c>
      <c r="G100" s="147">
        <v>40</v>
      </c>
      <c r="H100" s="58"/>
      <c r="I100" s="58"/>
      <c r="J100" s="58">
        <v>0</v>
      </c>
      <c r="K100" s="58"/>
      <c r="L100" s="58"/>
      <c r="M100" s="246">
        <f>C100+D100+E100+F100+G100+H100+I100+J100+K100+L100</f>
        <v>58</v>
      </c>
      <c r="N100" s="147">
        <v>10</v>
      </c>
      <c r="O100" s="147"/>
      <c r="P100" s="147"/>
      <c r="Q100" s="147"/>
      <c r="R100" s="147"/>
      <c r="S100" s="58">
        <v>2</v>
      </c>
      <c r="T100" s="58">
        <v>5</v>
      </c>
      <c r="U100" s="58">
        <v>10</v>
      </c>
      <c r="V100" s="114"/>
      <c r="W100" s="114"/>
      <c r="X100" s="246">
        <f>N100+O100+P100+Q100+R100+S100+T100+U100+V100+W100</f>
        <v>27</v>
      </c>
      <c r="Y100" s="242">
        <f>M100+X100</f>
        <v>85</v>
      </c>
    </row>
    <row r="101" spans="1:26" ht="27.75" hidden="1" customHeight="1">
      <c r="A101" s="328"/>
      <c r="B101" s="245" t="s">
        <v>77</v>
      </c>
      <c r="C101" s="58"/>
      <c r="D101" s="58">
        <v>5</v>
      </c>
      <c r="E101" s="58"/>
      <c r="F101" s="58">
        <v>7</v>
      </c>
      <c r="G101" s="58">
        <v>24</v>
      </c>
      <c r="H101" s="58"/>
      <c r="I101" s="58"/>
      <c r="J101" s="58"/>
      <c r="K101" s="58"/>
      <c r="L101" s="58"/>
      <c r="M101" s="246">
        <f>C101+D101+E101+F101+G101+H101+I101+J101+K101+L101</f>
        <v>36</v>
      </c>
      <c r="N101" s="58">
        <v>8</v>
      </c>
      <c r="O101" s="58"/>
      <c r="P101" s="58"/>
      <c r="Q101" s="58"/>
      <c r="R101" s="58"/>
      <c r="S101" s="58">
        <v>4</v>
      </c>
      <c r="T101" s="58">
        <v>4</v>
      </c>
      <c r="U101" s="58">
        <v>13</v>
      </c>
      <c r="V101" s="114"/>
      <c r="W101" s="114"/>
      <c r="X101" s="246">
        <f>N101+O101+P101+Q101+R101+S101+T101+U101+V101+W101</f>
        <v>29</v>
      </c>
      <c r="Y101" s="242">
        <f t="shared" ref="Y101" si="122">M101+X101</f>
        <v>65</v>
      </c>
    </row>
    <row r="102" spans="1:26" ht="27.75" hidden="1" customHeight="1">
      <c r="A102" s="328"/>
      <c r="B102" s="245" t="s">
        <v>71</v>
      </c>
      <c r="C102" s="227"/>
      <c r="D102" s="227">
        <f t="shared" ref="D102" si="123">D101/D100</f>
        <v>0.55555555555555558</v>
      </c>
      <c r="E102" s="227"/>
      <c r="F102" s="227">
        <f t="shared" ref="F102:G102" si="124">F101/F100</f>
        <v>0.77777777777777779</v>
      </c>
      <c r="G102" s="227">
        <f t="shared" si="124"/>
        <v>0.6</v>
      </c>
      <c r="H102" s="227"/>
      <c r="I102" s="227"/>
      <c r="J102" s="227"/>
      <c r="K102" s="227"/>
      <c r="L102" s="227"/>
      <c r="M102" s="248">
        <f>M101/M100</f>
        <v>0.62068965517241381</v>
      </c>
      <c r="N102" s="227">
        <f t="shared" ref="N102" si="125">N101/N100</f>
        <v>0.8</v>
      </c>
      <c r="O102" s="227"/>
      <c r="P102" s="227"/>
      <c r="Q102" s="227"/>
      <c r="R102" s="227"/>
      <c r="S102" s="227">
        <f t="shared" ref="S102:U102" si="126">S101/S100</f>
        <v>2</v>
      </c>
      <c r="T102" s="227">
        <f t="shared" si="126"/>
        <v>0.8</v>
      </c>
      <c r="U102" s="227">
        <f t="shared" si="126"/>
        <v>1.3</v>
      </c>
      <c r="V102" s="114"/>
      <c r="W102" s="114"/>
      <c r="X102" s="248">
        <f>X101/X100</f>
        <v>1.0740740740740742</v>
      </c>
      <c r="Y102" s="242"/>
    </row>
    <row r="103" spans="1:26" ht="27.75" customHeight="1">
      <c r="A103" s="328"/>
      <c r="B103" s="245" t="s">
        <v>64</v>
      </c>
      <c r="C103" s="58"/>
      <c r="D103" s="58">
        <v>7</v>
      </c>
      <c r="E103" s="58"/>
      <c r="F103" s="58">
        <v>9</v>
      </c>
      <c r="G103" s="58">
        <v>40</v>
      </c>
      <c r="H103" s="58"/>
      <c r="I103" s="58"/>
      <c r="J103" s="58"/>
      <c r="K103" s="58"/>
      <c r="L103" s="58"/>
      <c r="M103" s="246">
        <f>C103+D103+E103+F103+G103+H103+I103+J103+K103+L103</f>
        <v>56</v>
      </c>
      <c r="N103" s="58">
        <v>10</v>
      </c>
      <c r="O103" s="58"/>
      <c r="P103" s="58"/>
      <c r="Q103" s="58"/>
      <c r="R103" s="58"/>
      <c r="S103" s="58">
        <v>4</v>
      </c>
      <c r="T103" s="58">
        <v>5</v>
      </c>
      <c r="U103" s="58">
        <v>13</v>
      </c>
      <c r="V103" s="114"/>
      <c r="W103" s="114"/>
      <c r="X103" s="246">
        <f>N103+O103+P103+Q103+R103+S103+T103+U103+V103+W103</f>
        <v>32</v>
      </c>
      <c r="Y103" s="242">
        <f t="shared" ref="Y103" si="127">M103+X103</f>
        <v>88</v>
      </c>
      <c r="Z103" s="48">
        <f>Y103-Y100</f>
        <v>3</v>
      </c>
    </row>
    <row r="104" spans="1:26" ht="27.75" hidden="1" customHeight="1">
      <c r="A104" s="328" t="s">
        <v>51</v>
      </c>
      <c r="B104" s="245" t="s">
        <v>62</v>
      </c>
      <c r="C104" s="147"/>
      <c r="D104" s="147">
        <v>27</v>
      </c>
      <c r="E104" s="147"/>
      <c r="F104" s="147">
        <v>25</v>
      </c>
      <c r="G104" s="147">
        <v>50</v>
      </c>
      <c r="H104" s="58">
        <v>0</v>
      </c>
      <c r="I104" s="58">
        <v>0</v>
      </c>
      <c r="J104" s="58">
        <v>20</v>
      </c>
      <c r="K104" s="58"/>
      <c r="L104" s="58"/>
      <c r="M104" s="246">
        <f>C104+D104+E104+F104+G104+H104+I104+J104+K104+L104</f>
        <v>122</v>
      </c>
      <c r="N104" s="147">
        <v>7</v>
      </c>
      <c r="O104" s="147">
        <v>0</v>
      </c>
      <c r="P104" s="147"/>
      <c r="Q104" s="147"/>
      <c r="R104" s="147"/>
      <c r="S104" s="58">
        <v>25</v>
      </c>
      <c r="T104" s="58">
        <v>5</v>
      </c>
      <c r="U104" s="58">
        <v>25</v>
      </c>
      <c r="V104" s="114"/>
      <c r="W104" s="114"/>
      <c r="X104" s="246">
        <f>N104+O104+P104+Q104+R104+S104+T104+U104+V104+W104</f>
        <v>62</v>
      </c>
      <c r="Y104" s="242">
        <f>M104+X104</f>
        <v>184</v>
      </c>
    </row>
    <row r="105" spans="1:26" ht="27.75" hidden="1" customHeight="1">
      <c r="A105" s="328"/>
      <c r="B105" s="245" t="s">
        <v>77</v>
      </c>
      <c r="C105" s="58"/>
      <c r="D105" s="58">
        <v>24</v>
      </c>
      <c r="E105" s="58"/>
      <c r="F105" s="58">
        <v>17</v>
      </c>
      <c r="G105" s="58">
        <v>39</v>
      </c>
      <c r="H105" s="58">
        <v>3</v>
      </c>
      <c r="I105" s="58">
        <v>1</v>
      </c>
      <c r="J105" s="58">
        <v>20</v>
      </c>
      <c r="K105" s="58"/>
      <c r="L105" s="58"/>
      <c r="M105" s="246">
        <f>C105+D105+E105+F105+G105+H105+I105+J105+K105+L105</f>
        <v>104</v>
      </c>
      <c r="N105" s="58">
        <v>7</v>
      </c>
      <c r="O105" s="58">
        <v>1</v>
      </c>
      <c r="P105" s="58"/>
      <c r="Q105" s="58"/>
      <c r="R105" s="58"/>
      <c r="S105" s="58">
        <v>21</v>
      </c>
      <c r="T105" s="58">
        <v>5</v>
      </c>
      <c r="U105" s="58">
        <v>29</v>
      </c>
      <c r="V105" s="114"/>
      <c r="W105" s="114"/>
      <c r="X105" s="246">
        <f>N105+O105+P105+Q105+R105+S105+T105+U105+V105+W105</f>
        <v>63</v>
      </c>
      <c r="Y105" s="242">
        <f t="shared" ref="Y105" si="128">M105+X105</f>
        <v>167</v>
      </c>
    </row>
    <row r="106" spans="1:26" ht="27.75" hidden="1" customHeight="1">
      <c r="A106" s="328"/>
      <c r="B106" s="245" t="s">
        <v>71</v>
      </c>
      <c r="C106" s="227"/>
      <c r="D106" s="227">
        <f t="shared" ref="D106" si="129">D105/D104</f>
        <v>0.88888888888888884</v>
      </c>
      <c r="E106" s="227"/>
      <c r="F106" s="227">
        <f t="shared" ref="F106:G106" si="130">F105/F104</f>
        <v>0.68</v>
      </c>
      <c r="G106" s="227">
        <f t="shared" si="130"/>
        <v>0.78</v>
      </c>
      <c r="H106" s="227"/>
      <c r="I106" s="227"/>
      <c r="J106" s="227">
        <f t="shared" ref="J106" si="131">J105/J104</f>
        <v>1</v>
      </c>
      <c r="K106" s="227"/>
      <c r="L106" s="227"/>
      <c r="M106" s="248">
        <f>M105/M104</f>
        <v>0.85245901639344257</v>
      </c>
      <c r="N106" s="227">
        <f t="shared" ref="N106" si="132">N105/N104</f>
        <v>1</v>
      </c>
      <c r="O106" s="227"/>
      <c r="P106" s="227"/>
      <c r="Q106" s="227"/>
      <c r="R106" s="227"/>
      <c r="S106" s="227">
        <f t="shared" ref="S106:U106" si="133">S105/S104</f>
        <v>0.84</v>
      </c>
      <c r="T106" s="227">
        <f t="shared" si="133"/>
        <v>1</v>
      </c>
      <c r="U106" s="227">
        <f t="shared" si="133"/>
        <v>1.1599999999999999</v>
      </c>
      <c r="V106" s="114"/>
      <c r="W106" s="114"/>
      <c r="X106" s="248">
        <f>X105/X104</f>
        <v>1.0161290322580645</v>
      </c>
      <c r="Y106" s="242"/>
    </row>
    <row r="107" spans="1:26" ht="27.75" customHeight="1">
      <c r="A107" s="328"/>
      <c r="B107" s="245" t="s">
        <v>64</v>
      </c>
      <c r="C107" s="58"/>
      <c r="D107" s="58">
        <v>27</v>
      </c>
      <c r="E107" s="58"/>
      <c r="F107" s="58">
        <v>25</v>
      </c>
      <c r="G107" s="58">
        <v>47</v>
      </c>
      <c r="H107" s="58">
        <v>3</v>
      </c>
      <c r="I107" s="58">
        <v>1</v>
      </c>
      <c r="J107" s="58">
        <v>20</v>
      </c>
      <c r="K107" s="58"/>
      <c r="L107" s="58"/>
      <c r="M107" s="246">
        <f>C107+D107+E107+F107+G107+H107+I107+J107+K107+L107</f>
        <v>123</v>
      </c>
      <c r="N107" s="58">
        <v>7</v>
      </c>
      <c r="O107" s="58">
        <v>1</v>
      </c>
      <c r="P107" s="58"/>
      <c r="Q107" s="58"/>
      <c r="R107" s="58"/>
      <c r="S107" s="58">
        <v>23</v>
      </c>
      <c r="T107" s="58">
        <v>5</v>
      </c>
      <c r="U107" s="58">
        <v>29</v>
      </c>
      <c r="V107" s="114"/>
      <c r="W107" s="114"/>
      <c r="X107" s="246">
        <f>N107+O107+P107+Q107+R107+S107+T107+U107+V107+W107</f>
        <v>65</v>
      </c>
      <c r="Y107" s="242">
        <f t="shared" ref="Y107" si="134">M107+X107</f>
        <v>188</v>
      </c>
      <c r="Z107" s="48">
        <f>Y107-Y104</f>
        <v>4</v>
      </c>
    </row>
    <row r="108" spans="1:26" ht="27.75" hidden="1" customHeight="1">
      <c r="A108" s="328" t="s">
        <v>52</v>
      </c>
      <c r="B108" s="245" t="s">
        <v>62</v>
      </c>
      <c r="C108" s="147"/>
      <c r="D108" s="147">
        <v>6</v>
      </c>
      <c r="E108" s="147"/>
      <c r="F108" s="147">
        <v>10</v>
      </c>
      <c r="G108" s="147">
        <v>30</v>
      </c>
      <c r="H108" s="58"/>
      <c r="I108" s="58"/>
      <c r="J108" s="58">
        <v>0</v>
      </c>
      <c r="K108" s="58"/>
      <c r="L108" s="58"/>
      <c r="M108" s="246">
        <f>C108+D108+E108+F108+G108+H108+I108+J108+K108+L108</f>
        <v>46</v>
      </c>
      <c r="N108" s="147">
        <v>15</v>
      </c>
      <c r="O108" s="147"/>
      <c r="P108" s="147"/>
      <c r="Q108" s="147"/>
      <c r="R108" s="147"/>
      <c r="S108" s="58">
        <v>4</v>
      </c>
      <c r="T108" s="58"/>
      <c r="U108" s="58">
        <v>15</v>
      </c>
      <c r="V108" s="247">
        <v>20</v>
      </c>
      <c r="W108" s="114"/>
      <c r="X108" s="246">
        <f>N108+O108+P108+Q108+R108+S108+T108+U108+V108+W108</f>
        <v>54</v>
      </c>
      <c r="Y108" s="242">
        <f>M108+X108</f>
        <v>100</v>
      </c>
    </row>
    <row r="109" spans="1:26" ht="27.75" hidden="1" customHeight="1">
      <c r="A109" s="328"/>
      <c r="B109" s="245" t="s">
        <v>77</v>
      </c>
      <c r="C109" s="58"/>
      <c r="D109" s="58">
        <v>4</v>
      </c>
      <c r="E109" s="58"/>
      <c r="F109" s="58">
        <v>4</v>
      </c>
      <c r="G109" s="58">
        <v>10</v>
      </c>
      <c r="H109" s="58"/>
      <c r="I109" s="58"/>
      <c r="J109" s="58">
        <v>1</v>
      </c>
      <c r="K109" s="58"/>
      <c r="L109" s="58"/>
      <c r="M109" s="246">
        <f>C109+D109+E109+F109+G109+H109+I109+J109+K109+L109</f>
        <v>19</v>
      </c>
      <c r="N109" s="58">
        <v>12</v>
      </c>
      <c r="O109" s="58"/>
      <c r="P109" s="58"/>
      <c r="Q109" s="58"/>
      <c r="R109" s="58"/>
      <c r="S109" s="58">
        <v>3</v>
      </c>
      <c r="T109" s="58"/>
      <c r="U109" s="58">
        <v>10</v>
      </c>
      <c r="V109" s="138">
        <v>0</v>
      </c>
      <c r="W109" s="114"/>
      <c r="X109" s="246">
        <f>N109+O109+P109+Q109+R109+S109+T109+U109+V109+W109</f>
        <v>25</v>
      </c>
      <c r="Y109" s="242">
        <f t="shared" ref="Y109" si="135">M109+X109</f>
        <v>44</v>
      </c>
    </row>
    <row r="110" spans="1:26" ht="27.75" hidden="1" customHeight="1">
      <c r="A110" s="328"/>
      <c r="B110" s="245" t="s">
        <v>71</v>
      </c>
      <c r="C110" s="227"/>
      <c r="D110" s="227">
        <f t="shared" ref="D110" si="136">D109/D108</f>
        <v>0.66666666666666663</v>
      </c>
      <c r="E110" s="227"/>
      <c r="F110" s="227">
        <f t="shared" ref="F110:G110" si="137">F109/F108</f>
        <v>0.4</v>
      </c>
      <c r="G110" s="227">
        <f t="shared" si="137"/>
        <v>0.33333333333333331</v>
      </c>
      <c r="H110" s="227"/>
      <c r="I110" s="227"/>
      <c r="J110" s="227"/>
      <c r="K110" s="227"/>
      <c r="L110" s="227"/>
      <c r="M110" s="248">
        <f>M109/M108</f>
        <v>0.41304347826086957</v>
      </c>
      <c r="N110" s="227">
        <f t="shared" ref="N110" si="138">N109/N108</f>
        <v>0.8</v>
      </c>
      <c r="O110" s="227"/>
      <c r="P110" s="227"/>
      <c r="Q110" s="227"/>
      <c r="R110" s="227"/>
      <c r="S110" s="227">
        <f t="shared" ref="S110" si="139">S109/S108</f>
        <v>0.75</v>
      </c>
      <c r="T110" s="227"/>
      <c r="U110" s="227">
        <f t="shared" ref="U110:V110" si="140">U109/U108</f>
        <v>0.66666666666666663</v>
      </c>
      <c r="V110" s="227">
        <f t="shared" si="140"/>
        <v>0</v>
      </c>
      <c r="W110" s="114"/>
      <c r="X110" s="248">
        <f>X109/X108</f>
        <v>0.46296296296296297</v>
      </c>
      <c r="Y110" s="242"/>
    </row>
    <row r="111" spans="1:26" ht="27.75" customHeight="1">
      <c r="A111" s="328"/>
      <c r="B111" s="245" t="s">
        <v>64</v>
      </c>
      <c r="C111" s="58"/>
      <c r="D111" s="58">
        <v>6</v>
      </c>
      <c r="E111" s="58"/>
      <c r="F111" s="58">
        <v>8</v>
      </c>
      <c r="G111" s="58">
        <v>29</v>
      </c>
      <c r="H111" s="58"/>
      <c r="I111" s="58"/>
      <c r="J111" s="58">
        <v>1</v>
      </c>
      <c r="K111" s="58"/>
      <c r="L111" s="58"/>
      <c r="M111" s="246">
        <f>C111+D111+E111+F111+G111+H111+I111+J111+K111+L111</f>
        <v>44</v>
      </c>
      <c r="N111" s="58">
        <v>14</v>
      </c>
      <c r="O111" s="58"/>
      <c r="P111" s="58"/>
      <c r="Q111" s="58"/>
      <c r="R111" s="58"/>
      <c r="S111" s="58">
        <v>4</v>
      </c>
      <c r="T111" s="58"/>
      <c r="U111" s="58">
        <v>10</v>
      </c>
      <c r="V111" s="249">
        <v>10</v>
      </c>
      <c r="W111" s="114"/>
      <c r="X111" s="246">
        <f>N111+O111+P111+Q111+R111+S111+T111+U111+V111+W111</f>
        <v>38</v>
      </c>
      <c r="Y111" s="242">
        <f t="shared" ref="Y111" si="141">M111+X111</f>
        <v>82</v>
      </c>
      <c r="Z111" s="48">
        <f>Y111-Y108</f>
        <v>-18</v>
      </c>
    </row>
    <row r="112" spans="1:26" ht="27.75" hidden="1" customHeight="1">
      <c r="A112" s="328" t="s">
        <v>53</v>
      </c>
      <c r="B112" s="245" t="s">
        <v>62</v>
      </c>
      <c r="C112" s="147"/>
      <c r="D112" s="147">
        <v>7</v>
      </c>
      <c r="E112" s="147"/>
      <c r="F112" s="147">
        <v>18</v>
      </c>
      <c r="G112" s="147">
        <v>30</v>
      </c>
      <c r="H112" s="58">
        <v>0</v>
      </c>
      <c r="I112" s="58"/>
      <c r="J112" s="58"/>
      <c r="K112" s="58">
        <v>10</v>
      </c>
      <c r="L112" s="58"/>
      <c r="M112" s="246">
        <f>C112+D112+E112+F112+G112+H112+I112+J112+K112+L112</f>
        <v>65</v>
      </c>
      <c r="N112" s="147"/>
      <c r="O112" s="147"/>
      <c r="P112" s="147"/>
      <c r="Q112" s="147"/>
      <c r="R112" s="147"/>
      <c r="S112" s="58">
        <v>8</v>
      </c>
      <c r="T112" s="58"/>
      <c r="U112" s="58">
        <v>8</v>
      </c>
      <c r="V112" s="114"/>
      <c r="W112" s="114"/>
      <c r="X112" s="246">
        <f>N112+O112+P112+Q112+R112+S112+T112+U112+V112+W112</f>
        <v>16</v>
      </c>
      <c r="Y112" s="242">
        <f>M112+X112</f>
        <v>81</v>
      </c>
    </row>
    <row r="113" spans="1:26" ht="27.75" hidden="1" customHeight="1">
      <c r="A113" s="328"/>
      <c r="B113" s="245" t="s">
        <v>77</v>
      </c>
      <c r="C113" s="58"/>
      <c r="D113" s="58">
        <v>0</v>
      </c>
      <c r="E113" s="58"/>
      <c r="F113" s="58">
        <v>17</v>
      </c>
      <c r="G113" s="58">
        <v>29</v>
      </c>
      <c r="H113" s="58">
        <v>3</v>
      </c>
      <c r="I113" s="58"/>
      <c r="J113" s="58"/>
      <c r="K113" s="58">
        <v>0</v>
      </c>
      <c r="L113" s="58"/>
      <c r="M113" s="246">
        <f>C113+D113+E113+F113+G113+H113+I113+J113+K113+L113</f>
        <v>49</v>
      </c>
      <c r="N113" s="58"/>
      <c r="O113" s="58"/>
      <c r="P113" s="58"/>
      <c r="Q113" s="58"/>
      <c r="R113" s="58"/>
      <c r="S113" s="58">
        <v>9</v>
      </c>
      <c r="T113" s="58"/>
      <c r="U113" s="58">
        <v>8</v>
      </c>
      <c r="V113" s="114"/>
      <c r="W113" s="114"/>
      <c r="X113" s="246">
        <f>N113+O113+P113+Q113+R113+S113+T113+U113+V113+W113</f>
        <v>17</v>
      </c>
      <c r="Y113" s="242">
        <f t="shared" ref="Y113" si="142">M113+X113</f>
        <v>66</v>
      </c>
    </row>
    <row r="114" spans="1:26" ht="27.75" hidden="1" customHeight="1">
      <c r="A114" s="328"/>
      <c r="B114" s="245" t="s">
        <v>71</v>
      </c>
      <c r="C114" s="227"/>
      <c r="D114" s="227">
        <f t="shared" ref="D114" si="143">D113/D112</f>
        <v>0</v>
      </c>
      <c r="E114" s="227"/>
      <c r="F114" s="227">
        <f t="shared" ref="F114:K114" si="144">F113/F112</f>
        <v>0.94444444444444442</v>
      </c>
      <c r="G114" s="227">
        <f t="shared" si="144"/>
        <v>0.96666666666666667</v>
      </c>
      <c r="H114" s="227"/>
      <c r="I114" s="227"/>
      <c r="J114" s="227"/>
      <c r="K114" s="227">
        <f t="shared" si="144"/>
        <v>0</v>
      </c>
      <c r="L114" s="227"/>
      <c r="M114" s="248">
        <f>M113/M112</f>
        <v>0.75384615384615383</v>
      </c>
      <c r="N114" s="227"/>
      <c r="O114" s="227"/>
      <c r="P114" s="227"/>
      <c r="Q114" s="227"/>
      <c r="R114" s="227"/>
      <c r="S114" s="227">
        <f t="shared" ref="S114" si="145">S113/S112</f>
        <v>1.125</v>
      </c>
      <c r="T114" s="227"/>
      <c r="U114" s="227">
        <f t="shared" ref="U114" si="146">U113/U112</f>
        <v>1</v>
      </c>
      <c r="V114" s="114"/>
      <c r="W114" s="114"/>
      <c r="X114" s="248">
        <f>X113/X112</f>
        <v>1.0625</v>
      </c>
      <c r="Y114" s="242"/>
    </row>
    <row r="115" spans="1:26" ht="27.75" customHeight="1">
      <c r="A115" s="328"/>
      <c r="B115" s="245" t="s">
        <v>64</v>
      </c>
      <c r="C115" s="58"/>
      <c r="D115" s="58">
        <v>3</v>
      </c>
      <c r="E115" s="58"/>
      <c r="F115" s="58">
        <v>18</v>
      </c>
      <c r="G115" s="58">
        <v>32</v>
      </c>
      <c r="H115" s="58">
        <v>3</v>
      </c>
      <c r="I115" s="58"/>
      <c r="J115" s="58"/>
      <c r="K115" s="58">
        <v>0</v>
      </c>
      <c r="L115" s="58"/>
      <c r="M115" s="246">
        <f>C115+D115+E115+F115+G115+H115+I115+J115+K115+L115</f>
        <v>56</v>
      </c>
      <c r="N115" s="58"/>
      <c r="O115" s="58"/>
      <c r="P115" s="58"/>
      <c r="Q115" s="58"/>
      <c r="R115" s="58"/>
      <c r="S115" s="58">
        <v>9</v>
      </c>
      <c r="T115" s="58"/>
      <c r="U115" s="58">
        <v>8</v>
      </c>
      <c r="V115" s="114"/>
      <c r="W115" s="114"/>
      <c r="X115" s="246">
        <f>N115+O115+P115+Q115+R115+S115+T115+U115+V115+W115</f>
        <v>17</v>
      </c>
      <c r="Y115" s="242">
        <f t="shared" ref="Y115" si="147">M115+X115</f>
        <v>73</v>
      </c>
      <c r="Z115" s="48">
        <f>Y115-Y112</f>
        <v>-8</v>
      </c>
    </row>
    <row r="116" spans="1:26" ht="27.75" hidden="1" customHeight="1">
      <c r="A116" s="328" t="s">
        <v>54</v>
      </c>
      <c r="B116" s="245" t="s">
        <v>62</v>
      </c>
      <c r="C116" s="147"/>
      <c r="D116" s="147">
        <v>7</v>
      </c>
      <c r="E116" s="147"/>
      <c r="F116" s="147">
        <v>7</v>
      </c>
      <c r="G116" s="147">
        <v>20</v>
      </c>
      <c r="H116" s="58">
        <v>0</v>
      </c>
      <c r="I116" s="58"/>
      <c r="J116" s="58">
        <v>0</v>
      </c>
      <c r="K116" s="58"/>
      <c r="L116" s="58"/>
      <c r="M116" s="246">
        <f>C116+D116+E116+F116+G116+H116+I116+J116+K116+L116</f>
        <v>34</v>
      </c>
      <c r="N116" s="147"/>
      <c r="O116" s="147"/>
      <c r="P116" s="147"/>
      <c r="Q116" s="147"/>
      <c r="R116" s="147"/>
      <c r="S116" s="58">
        <v>7</v>
      </c>
      <c r="T116" s="58"/>
      <c r="U116" s="58">
        <v>11</v>
      </c>
      <c r="V116" s="114"/>
      <c r="W116" s="114"/>
      <c r="X116" s="246">
        <f>N116+O116+P116+Q116+R116+S116+T116+U116+V116+W116</f>
        <v>18</v>
      </c>
      <c r="Y116" s="242">
        <f>M116+X116</f>
        <v>52</v>
      </c>
    </row>
    <row r="117" spans="1:26" ht="27.75" hidden="1" customHeight="1">
      <c r="A117" s="328"/>
      <c r="B117" s="245" t="s">
        <v>77</v>
      </c>
      <c r="C117" s="58"/>
      <c r="D117" s="58">
        <v>2</v>
      </c>
      <c r="E117" s="58"/>
      <c r="F117" s="58">
        <v>1</v>
      </c>
      <c r="G117" s="58">
        <v>20</v>
      </c>
      <c r="H117" s="58">
        <v>1</v>
      </c>
      <c r="I117" s="58"/>
      <c r="J117" s="58">
        <v>3</v>
      </c>
      <c r="K117" s="58"/>
      <c r="L117" s="58"/>
      <c r="M117" s="246">
        <f>C117+D117+E117+F117+G117+H117+I117+J117+K117+L117</f>
        <v>27</v>
      </c>
      <c r="N117" s="58"/>
      <c r="O117" s="58"/>
      <c r="P117" s="58"/>
      <c r="Q117" s="58"/>
      <c r="R117" s="58"/>
      <c r="S117" s="58">
        <v>4</v>
      </c>
      <c r="T117" s="58"/>
      <c r="U117" s="58">
        <v>8</v>
      </c>
      <c r="V117" s="114"/>
      <c r="W117" s="114"/>
      <c r="X117" s="246">
        <f>N117+O117+P117+Q117+R117+S117+T117+U117+V117+W117</f>
        <v>12</v>
      </c>
      <c r="Y117" s="242">
        <f t="shared" ref="Y117" si="148">M117+X117</f>
        <v>39</v>
      </c>
    </row>
    <row r="118" spans="1:26" ht="27.75" hidden="1" customHeight="1">
      <c r="A118" s="328"/>
      <c r="B118" s="245" t="s">
        <v>71</v>
      </c>
      <c r="C118" s="227"/>
      <c r="D118" s="227">
        <f t="shared" ref="D118" si="149">D117/D116</f>
        <v>0.2857142857142857</v>
      </c>
      <c r="E118" s="227"/>
      <c r="F118" s="227">
        <f t="shared" ref="F118:G118" si="150">F117/F116</f>
        <v>0.14285714285714285</v>
      </c>
      <c r="G118" s="227">
        <f t="shared" si="150"/>
        <v>1</v>
      </c>
      <c r="H118" s="227"/>
      <c r="I118" s="227"/>
      <c r="J118" s="227"/>
      <c r="K118" s="227"/>
      <c r="L118" s="227"/>
      <c r="M118" s="248">
        <f>M117/M116</f>
        <v>0.79411764705882348</v>
      </c>
      <c r="N118" s="227"/>
      <c r="O118" s="227"/>
      <c r="P118" s="227"/>
      <c r="Q118" s="227"/>
      <c r="R118" s="227"/>
      <c r="S118" s="227">
        <f t="shared" ref="S118" si="151">S117/S116</f>
        <v>0.5714285714285714</v>
      </c>
      <c r="T118" s="227"/>
      <c r="U118" s="227">
        <f t="shared" ref="U118" si="152">U117/U116</f>
        <v>0.72727272727272729</v>
      </c>
      <c r="V118" s="114"/>
      <c r="W118" s="114"/>
      <c r="X118" s="248">
        <f>X117/X116</f>
        <v>0.66666666666666663</v>
      </c>
      <c r="Y118" s="242"/>
    </row>
    <row r="119" spans="1:26" ht="27.75" customHeight="1">
      <c r="A119" s="328"/>
      <c r="B119" s="245" t="s">
        <v>64</v>
      </c>
      <c r="C119" s="58"/>
      <c r="D119" s="58">
        <v>4</v>
      </c>
      <c r="E119" s="58">
        <v>0</v>
      </c>
      <c r="F119" s="58">
        <v>5</v>
      </c>
      <c r="G119" s="58">
        <v>23</v>
      </c>
      <c r="H119" s="58">
        <v>1</v>
      </c>
      <c r="I119" s="58"/>
      <c r="J119" s="58">
        <v>3</v>
      </c>
      <c r="K119" s="58"/>
      <c r="L119" s="58"/>
      <c r="M119" s="246">
        <f>C119+D119+E119+F119+G119+H119+I119+J119+K119+L119</f>
        <v>36</v>
      </c>
      <c r="N119" s="58"/>
      <c r="O119" s="58"/>
      <c r="P119" s="58"/>
      <c r="Q119" s="58"/>
      <c r="R119" s="58"/>
      <c r="S119" s="58">
        <v>5</v>
      </c>
      <c r="T119" s="58"/>
      <c r="U119" s="58">
        <v>11</v>
      </c>
      <c r="V119" s="114"/>
      <c r="W119" s="114"/>
      <c r="X119" s="246">
        <f>N119+O119+P119+Q119+R119+S119+T119+U119+V119+W119</f>
        <v>16</v>
      </c>
      <c r="Y119" s="242">
        <f t="shared" ref="Y119" si="153">M119+X119</f>
        <v>52</v>
      </c>
      <c r="Z119" s="48">
        <f>Y119-Y116</f>
        <v>0</v>
      </c>
    </row>
    <row r="120" spans="1:26" ht="27.75" hidden="1" customHeight="1">
      <c r="A120" s="328" t="s">
        <v>55</v>
      </c>
      <c r="B120" s="245" t="s">
        <v>62</v>
      </c>
      <c r="C120" s="147"/>
      <c r="D120" s="147">
        <v>10</v>
      </c>
      <c r="E120" s="147"/>
      <c r="F120" s="147">
        <v>10</v>
      </c>
      <c r="G120" s="147">
        <v>20</v>
      </c>
      <c r="H120" s="58"/>
      <c r="I120" s="58">
        <v>0</v>
      </c>
      <c r="J120" s="58"/>
      <c r="K120" s="58"/>
      <c r="L120" s="58"/>
      <c r="M120" s="246">
        <f>C120+D120+E120+F120+G120+H120+I120+J120+K120+L120</f>
        <v>40</v>
      </c>
      <c r="N120" s="147"/>
      <c r="O120" s="147"/>
      <c r="P120" s="147"/>
      <c r="Q120" s="147"/>
      <c r="R120" s="147"/>
      <c r="S120" s="58">
        <v>9</v>
      </c>
      <c r="T120" s="58">
        <v>5</v>
      </c>
      <c r="U120" s="58"/>
      <c r="V120" s="114"/>
      <c r="W120" s="114"/>
      <c r="X120" s="246">
        <f>N120+O120+P120+Q120+R120+S120+T120+U120+V120+W120</f>
        <v>14</v>
      </c>
      <c r="Y120" s="242">
        <f>M120+X120</f>
        <v>54</v>
      </c>
    </row>
    <row r="121" spans="1:26" ht="27.75" hidden="1" customHeight="1">
      <c r="A121" s="328"/>
      <c r="B121" s="245" t="s">
        <v>77</v>
      </c>
      <c r="C121" s="58"/>
      <c r="D121" s="58">
        <v>5</v>
      </c>
      <c r="E121" s="58"/>
      <c r="F121" s="58">
        <v>9</v>
      </c>
      <c r="G121" s="58">
        <v>16</v>
      </c>
      <c r="H121" s="58"/>
      <c r="I121" s="58">
        <v>1</v>
      </c>
      <c r="J121" s="58"/>
      <c r="K121" s="58"/>
      <c r="L121" s="58"/>
      <c r="M121" s="246">
        <f>C121+D121+E121+F121+G121+H121+I121+J121+K121+L121</f>
        <v>31</v>
      </c>
      <c r="N121" s="58"/>
      <c r="O121" s="58"/>
      <c r="P121" s="58"/>
      <c r="Q121" s="58"/>
      <c r="R121" s="58"/>
      <c r="S121" s="58">
        <v>7</v>
      </c>
      <c r="T121" s="58">
        <v>4</v>
      </c>
      <c r="U121" s="58"/>
      <c r="V121" s="114"/>
      <c r="W121" s="114"/>
      <c r="X121" s="246">
        <f>N121+O121+P121+Q121+R121+S121+T121+U121+V121+W121</f>
        <v>11</v>
      </c>
      <c r="Y121" s="242">
        <f t="shared" ref="Y121" si="154">M121+X121</f>
        <v>42</v>
      </c>
    </row>
    <row r="122" spans="1:26" ht="27.75" hidden="1" customHeight="1">
      <c r="A122" s="328"/>
      <c r="B122" s="245" t="s">
        <v>71</v>
      </c>
      <c r="C122" s="227"/>
      <c r="D122" s="227">
        <f t="shared" ref="D122" si="155">D121/D120</f>
        <v>0.5</v>
      </c>
      <c r="E122" s="227"/>
      <c r="F122" s="227">
        <f t="shared" ref="F122:G122" si="156">F121/F120</f>
        <v>0.9</v>
      </c>
      <c r="G122" s="227">
        <f t="shared" si="156"/>
        <v>0.8</v>
      </c>
      <c r="H122" s="227"/>
      <c r="I122" s="227"/>
      <c r="J122" s="227"/>
      <c r="K122" s="227"/>
      <c r="L122" s="227"/>
      <c r="M122" s="248">
        <f>M121/M120</f>
        <v>0.77500000000000002</v>
      </c>
      <c r="N122" s="227"/>
      <c r="O122" s="227"/>
      <c r="P122" s="227"/>
      <c r="Q122" s="227"/>
      <c r="R122" s="227"/>
      <c r="S122" s="227">
        <f t="shared" ref="S122:T122" si="157">S121/S120</f>
        <v>0.77777777777777779</v>
      </c>
      <c r="T122" s="227">
        <f t="shared" si="157"/>
        <v>0.8</v>
      </c>
      <c r="U122" s="227"/>
      <c r="V122" s="114"/>
      <c r="W122" s="114"/>
      <c r="X122" s="248">
        <f>X121/X120</f>
        <v>0.7857142857142857</v>
      </c>
      <c r="Y122" s="242"/>
    </row>
    <row r="123" spans="1:26" ht="27.75" customHeight="1">
      <c r="A123" s="328"/>
      <c r="B123" s="245" t="s">
        <v>64</v>
      </c>
      <c r="C123" s="58"/>
      <c r="D123" s="58">
        <v>9</v>
      </c>
      <c r="E123" s="58"/>
      <c r="F123" s="58">
        <v>10</v>
      </c>
      <c r="G123" s="58">
        <v>20</v>
      </c>
      <c r="H123" s="58"/>
      <c r="I123" s="58">
        <v>1</v>
      </c>
      <c r="J123" s="58"/>
      <c r="K123" s="58"/>
      <c r="L123" s="58"/>
      <c r="M123" s="246">
        <f>C123+D123+E123+F123+G123+H123+I123+J123+K123+L123</f>
        <v>40</v>
      </c>
      <c r="N123" s="58"/>
      <c r="O123" s="58"/>
      <c r="P123" s="58"/>
      <c r="Q123" s="58"/>
      <c r="R123" s="58"/>
      <c r="S123" s="58">
        <v>8</v>
      </c>
      <c r="T123" s="58">
        <v>5</v>
      </c>
      <c r="U123" s="58"/>
      <c r="V123" s="114"/>
      <c r="W123" s="114"/>
      <c r="X123" s="246">
        <f>N123+O123+P123+Q123+R123+S123+T123+U123+V123+W123</f>
        <v>13</v>
      </c>
      <c r="Y123" s="242">
        <f t="shared" ref="Y123" si="158">M123+X123</f>
        <v>53</v>
      </c>
      <c r="Z123" s="48">
        <f>Y123-Y120</f>
        <v>-1</v>
      </c>
    </row>
    <row r="124" spans="1:26" ht="27.75" hidden="1" customHeight="1">
      <c r="A124" s="328" t="s">
        <v>56</v>
      </c>
      <c r="B124" s="245" t="s">
        <v>62</v>
      </c>
      <c r="C124" s="147"/>
      <c r="D124" s="147">
        <v>6</v>
      </c>
      <c r="E124" s="147"/>
      <c r="F124" s="147">
        <v>8</v>
      </c>
      <c r="G124" s="147">
        <v>30</v>
      </c>
      <c r="H124" s="58"/>
      <c r="I124" s="58"/>
      <c r="J124" s="58">
        <v>0</v>
      </c>
      <c r="K124" s="58"/>
      <c r="L124" s="58"/>
      <c r="M124" s="246">
        <f>C124+D124+E124+F124+G124+H124+I124+J124+K124+L124</f>
        <v>44</v>
      </c>
      <c r="N124" s="147">
        <v>5</v>
      </c>
      <c r="O124" s="147"/>
      <c r="P124" s="147"/>
      <c r="Q124" s="147"/>
      <c r="R124" s="147"/>
      <c r="S124" s="58"/>
      <c r="T124" s="58">
        <v>5</v>
      </c>
      <c r="U124" s="58">
        <v>25</v>
      </c>
      <c r="V124" s="114"/>
      <c r="W124" s="114"/>
      <c r="X124" s="246">
        <f>N124+O124+P124+Q124+R124+S124+T124+U124+V124+W124</f>
        <v>35</v>
      </c>
      <c r="Y124" s="242">
        <f>M124+X124</f>
        <v>79</v>
      </c>
    </row>
    <row r="125" spans="1:26" ht="27.75" hidden="1" customHeight="1">
      <c r="A125" s="328"/>
      <c r="B125" s="245" t="s">
        <v>77</v>
      </c>
      <c r="C125" s="58"/>
      <c r="D125" s="58">
        <v>2</v>
      </c>
      <c r="E125" s="58"/>
      <c r="F125" s="58">
        <v>5</v>
      </c>
      <c r="G125" s="58">
        <v>29</v>
      </c>
      <c r="H125" s="58"/>
      <c r="I125" s="58"/>
      <c r="J125" s="58">
        <v>5</v>
      </c>
      <c r="K125" s="58"/>
      <c r="L125" s="58"/>
      <c r="M125" s="246">
        <f>C125+D125+E125+F125+G125+H125+I125+J125+K125+L125</f>
        <v>41</v>
      </c>
      <c r="N125" s="58">
        <v>5</v>
      </c>
      <c r="O125" s="58"/>
      <c r="P125" s="58"/>
      <c r="Q125" s="58"/>
      <c r="R125" s="58"/>
      <c r="S125" s="58"/>
      <c r="T125" s="58">
        <v>2</v>
      </c>
      <c r="U125" s="58">
        <v>30</v>
      </c>
      <c r="V125" s="114"/>
      <c r="W125" s="114"/>
      <c r="X125" s="246">
        <f>N125+O125+P125+Q125+R125+S125+T125+U125+V125+W125</f>
        <v>37</v>
      </c>
      <c r="Y125" s="242">
        <f t="shared" ref="Y125" si="159">M125+X125</f>
        <v>78</v>
      </c>
    </row>
    <row r="126" spans="1:26" ht="27.75" hidden="1" customHeight="1">
      <c r="A126" s="328"/>
      <c r="B126" s="245" t="s">
        <v>71</v>
      </c>
      <c r="C126" s="227"/>
      <c r="D126" s="227">
        <f t="shared" ref="D126" si="160">D125/D124</f>
        <v>0.33333333333333331</v>
      </c>
      <c r="E126" s="227"/>
      <c r="F126" s="227">
        <f t="shared" ref="F126:G126" si="161">F125/F124</f>
        <v>0.625</v>
      </c>
      <c r="G126" s="227">
        <f t="shared" si="161"/>
        <v>0.96666666666666667</v>
      </c>
      <c r="H126" s="227"/>
      <c r="I126" s="227"/>
      <c r="J126" s="227"/>
      <c r="K126" s="227"/>
      <c r="L126" s="227"/>
      <c r="M126" s="248">
        <f>M125/M124</f>
        <v>0.93181818181818177</v>
      </c>
      <c r="N126" s="227">
        <f t="shared" ref="N126" si="162">N125/N124</f>
        <v>1</v>
      </c>
      <c r="O126" s="227"/>
      <c r="P126" s="227"/>
      <c r="Q126" s="227"/>
      <c r="R126" s="227"/>
      <c r="S126" s="227"/>
      <c r="T126" s="227">
        <f t="shared" ref="T126:U126" si="163">T125/T124</f>
        <v>0.4</v>
      </c>
      <c r="U126" s="227">
        <f t="shared" si="163"/>
        <v>1.2</v>
      </c>
      <c r="V126" s="114"/>
      <c r="W126" s="114"/>
      <c r="X126" s="248">
        <f>X125/X124</f>
        <v>1.0571428571428572</v>
      </c>
      <c r="Y126" s="242"/>
    </row>
    <row r="127" spans="1:26" ht="27.75" customHeight="1">
      <c r="A127" s="328"/>
      <c r="B127" s="245" t="s">
        <v>64</v>
      </c>
      <c r="C127" s="58"/>
      <c r="D127" s="58">
        <v>4</v>
      </c>
      <c r="E127" s="58"/>
      <c r="F127" s="58">
        <v>8</v>
      </c>
      <c r="G127" s="58">
        <v>32</v>
      </c>
      <c r="H127" s="58"/>
      <c r="I127" s="58">
        <v>0</v>
      </c>
      <c r="J127" s="58">
        <v>5</v>
      </c>
      <c r="K127" s="58"/>
      <c r="L127" s="58"/>
      <c r="M127" s="246">
        <f>C127+D127+E127+F127+G127+H127+I127+J127+K127+L127</f>
        <v>49</v>
      </c>
      <c r="N127" s="58">
        <v>5</v>
      </c>
      <c r="O127" s="58"/>
      <c r="P127" s="58"/>
      <c r="Q127" s="58"/>
      <c r="R127" s="58">
        <v>0</v>
      </c>
      <c r="S127" s="58"/>
      <c r="T127" s="58">
        <v>5</v>
      </c>
      <c r="U127" s="58">
        <v>30</v>
      </c>
      <c r="V127" s="114"/>
      <c r="W127" s="114"/>
      <c r="X127" s="246">
        <f>N127+O127+P127+Q127+R127+S127+T127+U127+V127+W127</f>
        <v>40</v>
      </c>
      <c r="Y127" s="242">
        <f t="shared" ref="Y127" si="164">M127+X127</f>
        <v>89</v>
      </c>
      <c r="Z127" s="48">
        <f>Y127-Y124</f>
        <v>10</v>
      </c>
    </row>
    <row r="128" spans="1:26" ht="27.75" hidden="1" customHeight="1">
      <c r="A128" s="328" t="s">
        <v>57</v>
      </c>
      <c r="B128" s="245" t="s">
        <v>62</v>
      </c>
      <c r="C128" s="147"/>
      <c r="D128" s="147">
        <v>6</v>
      </c>
      <c r="E128" s="147"/>
      <c r="F128" s="147">
        <v>9</v>
      </c>
      <c r="G128" s="147">
        <v>30</v>
      </c>
      <c r="H128" s="58">
        <v>0</v>
      </c>
      <c r="I128" s="58">
        <v>5</v>
      </c>
      <c r="J128" s="58">
        <v>0</v>
      </c>
      <c r="K128" s="58"/>
      <c r="L128" s="58"/>
      <c r="M128" s="246">
        <f>C128+D128+E128+F128+G128+H128+I128+J128+K128+L128</f>
        <v>50</v>
      </c>
      <c r="N128" s="147"/>
      <c r="O128" s="147"/>
      <c r="P128" s="147"/>
      <c r="Q128" s="147"/>
      <c r="R128" s="147"/>
      <c r="S128" s="58">
        <v>9</v>
      </c>
      <c r="T128" s="58">
        <v>5</v>
      </c>
      <c r="U128" s="58">
        <v>10</v>
      </c>
      <c r="V128" s="247">
        <v>6</v>
      </c>
      <c r="W128" s="114"/>
      <c r="X128" s="246">
        <f>N128+O128+P128+Q128+R128+S128+T128+U128+V128+W128</f>
        <v>30</v>
      </c>
      <c r="Y128" s="242">
        <f>M128+X128</f>
        <v>80</v>
      </c>
    </row>
    <row r="129" spans="1:26" ht="27.75" hidden="1" customHeight="1">
      <c r="A129" s="328"/>
      <c r="B129" s="245" t="s">
        <v>77</v>
      </c>
      <c r="C129" s="58"/>
      <c r="D129" s="58">
        <v>1</v>
      </c>
      <c r="E129" s="58"/>
      <c r="F129" s="58">
        <v>6</v>
      </c>
      <c r="G129" s="58">
        <v>26</v>
      </c>
      <c r="H129" s="58">
        <v>3</v>
      </c>
      <c r="I129" s="58">
        <v>4</v>
      </c>
      <c r="J129" s="58">
        <v>2</v>
      </c>
      <c r="K129" s="58"/>
      <c r="L129" s="58"/>
      <c r="M129" s="246">
        <f>C129+D129+E129+F129+G129+H129+I129+J129+K129+L129</f>
        <v>42</v>
      </c>
      <c r="N129" s="58"/>
      <c r="O129" s="58"/>
      <c r="P129" s="58"/>
      <c r="Q129" s="58"/>
      <c r="R129" s="58"/>
      <c r="S129" s="58">
        <v>8</v>
      </c>
      <c r="T129" s="58">
        <v>2</v>
      </c>
      <c r="U129" s="58">
        <v>8</v>
      </c>
      <c r="V129" s="147">
        <v>4</v>
      </c>
      <c r="W129" s="114"/>
      <c r="X129" s="246">
        <f>N129+O129+P129+Q129+R129+S129+T129+U129+V129+W129</f>
        <v>22</v>
      </c>
      <c r="Y129" s="242">
        <f t="shared" ref="Y129" si="165">M129+X129</f>
        <v>64</v>
      </c>
    </row>
    <row r="130" spans="1:26" ht="20.25" hidden="1" customHeight="1">
      <c r="A130" s="328"/>
      <c r="B130" s="245" t="s">
        <v>71</v>
      </c>
      <c r="C130" s="227"/>
      <c r="D130" s="227">
        <f t="shared" ref="D130" si="166">D129/D128</f>
        <v>0.16666666666666666</v>
      </c>
      <c r="E130" s="227"/>
      <c r="F130" s="227">
        <f t="shared" ref="F130:G130" si="167">F129/F128</f>
        <v>0.66666666666666663</v>
      </c>
      <c r="G130" s="227">
        <f t="shared" si="167"/>
        <v>0.8666666666666667</v>
      </c>
      <c r="H130" s="227"/>
      <c r="I130" s="227">
        <f t="shared" ref="I130" si="168">I129/I128</f>
        <v>0.8</v>
      </c>
      <c r="J130" s="227"/>
      <c r="K130" s="227"/>
      <c r="L130" s="227"/>
      <c r="M130" s="248">
        <f>M129/M128</f>
        <v>0.84</v>
      </c>
      <c r="N130" s="227"/>
      <c r="O130" s="227"/>
      <c r="P130" s="227"/>
      <c r="Q130" s="227"/>
      <c r="R130" s="227"/>
      <c r="S130" s="227">
        <f t="shared" ref="S130:V130" si="169">S129/S128</f>
        <v>0.88888888888888884</v>
      </c>
      <c r="T130" s="227">
        <f t="shared" si="169"/>
        <v>0.4</v>
      </c>
      <c r="U130" s="227">
        <f t="shared" si="169"/>
        <v>0.8</v>
      </c>
      <c r="V130" s="227">
        <f t="shared" si="169"/>
        <v>0.66666666666666663</v>
      </c>
      <c r="W130" s="114"/>
      <c r="X130" s="248">
        <f>X129/X128</f>
        <v>0.73333333333333328</v>
      </c>
      <c r="Y130" s="242"/>
    </row>
    <row r="131" spans="1:26" ht="27.75" customHeight="1">
      <c r="A131" s="328"/>
      <c r="B131" s="245" t="s">
        <v>64</v>
      </c>
      <c r="C131" s="58"/>
      <c r="D131" s="58">
        <v>4</v>
      </c>
      <c r="E131" s="58"/>
      <c r="F131" s="58">
        <v>9</v>
      </c>
      <c r="G131" s="58">
        <v>30</v>
      </c>
      <c r="H131" s="58">
        <v>3</v>
      </c>
      <c r="I131" s="58">
        <v>5</v>
      </c>
      <c r="J131" s="58">
        <v>2</v>
      </c>
      <c r="K131" s="58"/>
      <c r="L131" s="58"/>
      <c r="M131" s="246">
        <f>C131+D131+E131+F131+G131+H131+I131+J131+K131+L131</f>
        <v>53</v>
      </c>
      <c r="N131" s="58"/>
      <c r="O131" s="58"/>
      <c r="P131" s="58"/>
      <c r="Q131" s="58"/>
      <c r="R131" s="58"/>
      <c r="S131" s="58">
        <v>9</v>
      </c>
      <c r="T131" s="58">
        <v>4</v>
      </c>
      <c r="U131" s="58">
        <v>8</v>
      </c>
      <c r="V131" s="249">
        <v>6</v>
      </c>
      <c r="W131" s="114"/>
      <c r="X131" s="246">
        <f>N131+O131+P131+Q131+R131+S131+T131+U131+V131+W131</f>
        <v>27</v>
      </c>
      <c r="Y131" s="242">
        <f t="shared" ref="Y131" si="170">M131+X131</f>
        <v>80</v>
      </c>
      <c r="Z131" s="48">
        <f>Y131-Y128</f>
        <v>0</v>
      </c>
    </row>
    <row r="132" spans="1:26" ht="27.75" hidden="1" customHeight="1">
      <c r="A132" s="328" t="s">
        <v>68</v>
      </c>
      <c r="B132" s="245" t="s">
        <v>62</v>
      </c>
      <c r="C132" s="147"/>
      <c r="D132" s="147"/>
      <c r="E132" s="147"/>
      <c r="F132" s="147">
        <v>10</v>
      </c>
      <c r="G132" s="147">
        <v>53</v>
      </c>
      <c r="H132" s="58"/>
      <c r="I132" s="58">
        <v>10</v>
      </c>
      <c r="J132" s="58"/>
      <c r="K132" s="58">
        <v>10</v>
      </c>
      <c r="L132" s="58"/>
      <c r="M132" s="246">
        <f>C132+D132+E132+F132+G132+H132+I132+J132+K132+L132</f>
        <v>83</v>
      </c>
      <c r="N132" s="147">
        <v>5</v>
      </c>
      <c r="O132" s="147"/>
      <c r="P132" s="147"/>
      <c r="Q132" s="147"/>
      <c r="R132" s="147"/>
      <c r="S132" s="58">
        <v>9</v>
      </c>
      <c r="T132" s="58">
        <v>5</v>
      </c>
      <c r="U132" s="58"/>
      <c r="V132" s="114"/>
      <c r="W132" s="114"/>
      <c r="X132" s="246">
        <f>N132+O132+P132+Q132+R132+S132+T132+U132+V132+W132</f>
        <v>19</v>
      </c>
      <c r="Y132" s="242">
        <f>M132+X132</f>
        <v>102</v>
      </c>
    </row>
    <row r="133" spans="1:26" ht="27.75" hidden="1" customHeight="1">
      <c r="A133" s="328"/>
      <c r="B133" s="245" t="s">
        <v>77</v>
      </c>
      <c r="C133" s="58"/>
      <c r="D133" s="58"/>
      <c r="E133" s="58"/>
      <c r="F133" s="58">
        <v>8</v>
      </c>
      <c r="G133" s="58">
        <v>43</v>
      </c>
      <c r="H133" s="58"/>
      <c r="I133" s="58">
        <v>9</v>
      </c>
      <c r="J133" s="58"/>
      <c r="K133" s="58">
        <v>10</v>
      </c>
      <c r="L133" s="58"/>
      <c r="M133" s="246">
        <f>C133+D133+E133+F133+G133+H133+I133+J133+K133+L133</f>
        <v>70</v>
      </c>
      <c r="N133" s="58">
        <v>8</v>
      </c>
      <c r="O133" s="58"/>
      <c r="P133" s="58"/>
      <c r="Q133" s="58"/>
      <c r="R133" s="58"/>
      <c r="S133" s="58">
        <v>0</v>
      </c>
      <c r="T133" s="58">
        <v>1</v>
      </c>
      <c r="U133" s="58"/>
      <c r="V133" s="114"/>
      <c r="W133" s="114"/>
      <c r="X133" s="246">
        <f>N133+O133+P133+Q133+R133+S133+T133+U133+V133+W133</f>
        <v>9</v>
      </c>
      <c r="Y133" s="242">
        <f t="shared" ref="Y133" si="171">M133+X133</f>
        <v>79</v>
      </c>
    </row>
    <row r="134" spans="1:26" ht="21.75" hidden="1" customHeight="1">
      <c r="A134" s="328"/>
      <c r="B134" s="245" t="s">
        <v>71</v>
      </c>
      <c r="C134" s="227"/>
      <c r="D134" s="227"/>
      <c r="E134" s="227"/>
      <c r="F134" s="227">
        <f t="shared" ref="F134:G134" si="172">F133/F132</f>
        <v>0.8</v>
      </c>
      <c r="G134" s="227">
        <f t="shared" si="172"/>
        <v>0.81132075471698117</v>
      </c>
      <c r="H134" s="227"/>
      <c r="I134" s="227">
        <f t="shared" ref="I134:K134" si="173">I133/I132</f>
        <v>0.9</v>
      </c>
      <c r="J134" s="227"/>
      <c r="K134" s="227">
        <f t="shared" si="173"/>
        <v>1</v>
      </c>
      <c r="L134" s="227"/>
      <c r="M134" s="248">
        <f>M133/M132</f>
        <v>0.84337349397590367</v>
      </c>
      <c r="N134" s="227">
        <f>N133/N132</f>
        <v>1.6</v>
      </c>
      <c r="O134" s="227"/>
      <c r="P134" s="227"/>
      <c r="Q134" s="227"/>
      <c r="R134" s="227"/>
      <c r="S134" s="227">
        <f t="shared" ref="S134:T134" si="174">S133/S132</f>
        <v>0</v>
      </c>
      <c r="T134" s="227">
        <f t="shared" si="174"/>
        <v>0.2</v>
      </c>
      <c r="U134" s="227"/>
      <c r="V134" s="114"/>
      <c r="W134" s="114"/>
      <c r="X134" s="248">
        <f>X133/X132</f>
        <v>0.47368421052631576</v>
      </c>
      <c r="Y134" s="242"/>
    </row>
    <row r="135" spans="1:26" ht="27.75" customHeight="1">
      <c r="A135" s="328"/>
      <c r="B135" s="245" t="s">
        <v>64</v>
      </c>
      <c r="C135" s="58"/>
      <c r="D135" s="58"/>
      <c r="E135" s="58"/>
      <c r="F135" s="58">
        <v>10</v>
      </c>
      <c r="G135" s="58">
        <v>53</v>
      </c>
      <c r="H135" s="58"/>
      <c r="I135" s="58">
        <v>10</v>
      </c>
      <c r="J135" s="58"/>
      <c r="K135" s="58">
        <v>10</v>
      </c>
      <c r="L135" s="58"/>
      <c r="M135" s="246">
        <f>C135+D135+E135+F135+G135+H135+I135+J135+K135+L135</f>
        <v>83</v>
      </c>
      <c r="N135" s="58">
        <v>8</v>
      </c>
      <c r="O135" s="58"/>
      <c r="P135" s="58"/>
      <c r="Q135" s="58"/>
      <c r="R135" s="58"/>
      <c r="S135" s="58">
        <v>5</v>
      </c>
      <c r="T135" s="58">
        <v>5</v>
      </c>
      <c r="U135" s="58"/>
      <c r="V135" s="114"/>
      <c r="W135" s="114"/>
      <c r="X135" s="246">
        <f>N135+O135+P135+Q135+R135+S135+T135+U135+V135+W135</f>
        <v>18</v>
      </c>
      <c r="Y135" s="242">
        <f t="shared" ref="Y135" si="175">M135+X135</f>
        <v>101</v>
      </c>
      <c r="Z135" s="48">
        <f>Y135-Y132</f>
        <v>-1</v>
      </c>
    </row>
    <row r="136" spans="1:26" ht="27.75" hidden="1" customHeight="1">
      <c r="A136" s="328" t="s">
        <v>58</v>
      </c>
      <c r="B136" s="245" t="s">
        <v>62</v>
      </c>
      <c r="C136" s="147"/>
      <c r="D136" s="147">
        <v>50</v>
      </c>
      <c r="E136" s="147"/>
      <c r="F136" s="147">
        <v>0</v>
      </c>
      <c r="G136" s="147"/>
      <c r="H136" s="58"/>
      <c r="I136" s="58"/>
      <c r="J136" s="58"/>
      <c r="K136" s="58">
        <v>0</v>
      </c>
      <c r="L136" s="58"/>
      <c r="M136" s="246">
        <f>C136+D136+E136+F136+G136+H136+I136+J136+K136+L136</f>
        <v>50</v>
      </c>
      <c r="N136" s="147">
        <v>0</v>
      </c>
      <c r="O136" s="147">
        <v>5</v>
      </c>
      <c r="P136" s="147"/>
      <c r="Q136" s="147"/>
      <c r="R136" s="147"/>
      <c r="S136" s="58"/>
      <c r="T136" s="58"/>
      <c r="U136" s="58"/>
      <c r="V136" s="114"/>
      <c r="W136" s="114"/>
      <c r="X136" s="246">
        <f>N136+O136+P136+Q136+R136+S136+T136+U136+V136+W136</f>
        <v>5</v>
      </c>
      <c r="Y136" s="242">
        <f>M136+X136</f>
        <v>55</v>
      </c>
    </row>
    <row r="137" spans="1:26" ht="27.75" hidden="1" customHeight="1">
      <c r="A137" s="328"/>
      <c r="B137" s="245" t="s">
        <v>77</v>
      </c>
      <c r="C137" s="58"/>
      <c r="D137" s="58">
        <v>47</v>
      </c>
      <c r="E137" s="58"/>
      <c r="F137" s="58">
        <v>0</v>
      </c>
      <c r="G137" s="58"/>
      <c r="H137" s="58"/>
      <c r="I137" s="58"/>
      <c r="J137" s="58"/>
      <c r="K137" s="58">
        <v>0</v>
      </c>
      <c r="L137" s="58"/>
      <c r="M137" s="246">
        <f>C137+D137+E137+F137+G137+H137+I137+J137+K137+L137</f>
        <v>47</v>
      </c>
      <c r="N137" s="58">
        <v>1</v>
      </c>
      <c r="O137" s="58">
        <v>5</v>
      </c>
      <c r="P137" s="58"/>
      <c r="Q137" s="58"/>
      <c r="R137" s="58"/>
      <c r="S137" s="58"/>
      <c r="T137" s="58"/>
      <c r="U137" s="58"/>
      <c r="V137" s="114"/>
      <c r="W137" s="114"/>
      <c r="X137" s="246">
        <f>N137+O137+P137+Q137+R137+S137+T137+U137+V137+W137</f>
        <v>6</v>
      </c>
      <c r="Y137" s="242">
        <f t="shared" ref="Y137" si="176">M137+X137</f>
        <v>53</v>
      </c>
    </row>
    <row r="138" spans="1:26" ht="27.75" hidden="1" customHeight="1">
      <c r="A138" s="328"/>
      <c r="B138" s="245" t="s">
        <v>71</v>
      </c>
      <c r="C138" s="227"/>
      <c r="D138" s="227">
        <f t="shared" ref="D138" si="177">D137/D136</f>
        <v>0.94</v>
      </c>
      <c r="E138" s="227"/>
      <c r="F138" s="227"/>
      <c r="G138" s="227"/>
      <c r="H138" s="227"/>
      <c r="I138" s="227"/>
      <c r="J138" s="227"/>
      <c r="K138" s="227"/>
      <c r="L138" s="227"/>
      <c r="M138" s="248">
        <f>M137/M136</f>
        <v>0.94</v>
      </c>
      <c r="N138" s="227"/>
      <c r="O138" s="227">
        <f t="shared" ref="O138" si="178">O137/O136</f>
        <v>1</v>
      </c>
      <c r="P138" s="227"/>
      <c r="Q138" s="227"/>
      <c r="R138" s="227"/>
      <c r="S138" s="227"/>
      <c r="T138" s="227"/>
      <c r="U138" s="227"/>
      <c r="V138" s="114"/>
      <c r="W138" s="114"/>
      <c r="X138" s="248">
        <f>X137/X136</f>
        <v>1.2</v>
      </c>
      <c r="Y138" s="242"/>
    </row>
    <row r="139" spans="1:26" ht="27.75" customHeight="1">
      <c r="A139" s="328"/>
      <c r="B139" s="245" t="s">
        <v>64</v>
      </c>
      <c r="C139" s="58"/>
      <c r="D139" s="58">
        <v>50</v>
      </c>
      <c r="E139" s="58"/>
      <c r="F139" s="58">
        <v>0</v>
      </c>
      <c r="G139" s="58"/>
      <c r="H139" s="58"/>
      <c r="I139" s="58">
        <v>0</v>
      </c>
      <c r="J139" s="58">
        <v>0</v>
      </c>
      <c r="K139" s="58">
        <v>0</v>
      </c>
      <c r="L139" s="58"/>
      <c r="M139" s="246">
        <f>C139+D139+E139+F139+G139+H139+I139+J139+K139+L139</f>
        <v>50</v>
      </c>
      <c r="N139" s="58">
        <v>1</v>
      </c>
      <c r="O139" s="58">
        <v>5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114"/>
      <c r="W139" s="114"/>
      <c r="X139" s="246">
        <f>N139+O139+P139+Q139+R139+S139+T139+U139+V139+W139</f>
        <v>6</v>
      </c>
      <c r="Y139" s="242">
        <f t="shared" ref="Y139" si="179">M139+X139</f>
        <v>56</v>
      </c>
      <c r="Z139" s="48">
        <f>Y139-Y136</f>
        <v>1</v>
      </c>
    </row>
    <row r="140" spans="1:26" ht="27.75" hidden="1" customHeight="1">
      <c r="A140" s="328" t="s">
        <v>59</v>
      </c>
      <c r="B140" s="245" t="s">
        <v>62</v>
      </c>
      <c r="C140" s="147"/>
      <c r="D140" s="147">
        <v>35</v>
      </c>
      <c r="E140" s="147"/>
      <c r="F140" s="147">
        <v>2</v>
      </c>
      <c r="G140" s="147"/>
      <c r="H140" s="58"/>
      <c r="I140" s="58"/>
      <c r="J140" s="58"/>
      <c r="K140" s="58">
        <v>0</v>
      </c>
      <c r="L140" s="58"/>
      <c r="M140" s="246">
        <f>C140+D140+E140+F140+G140+H140+I140+J140+K140+L140</f>
        <v>37</v>
      </c>
      <c r="N140" s="147">
        <v>0</v>
      </c>
      <c r="O140" s="147">
        <v>0</v>
      </c>
      <c r="P140" s="147"/>
      <c r="Q140" s="147"/>
      <c r="R140" s="147"/>
      <c r="S140" s="58"/>
      <c r="T140" s="58"/>
      <c r="U140" s="58"/>
      <c r="V140" s="114"/>
      <c r="W140" s="114"/>
      <c r="X140" s="246">
        <f>N140+O140+P140+Q140+R140+S140+T140+U140+V140+W140</f>
        <v>0</v>
      </c>
      <c r="Y140" s="242">
        <f>M140+X140</f>
        <v>37</v>
      </c>
    </row>
    <row r="141" spans="1:26" ht="27.75" hidden="1" customHeight="1">
      <c r="A141" s="328"/>
      <c r="B141" s="245" t="s">
        <v>77</v>
      </c>
      <c r="C141" s="58"/>
      <c r="D141" s="58">
        <v>30</v>
      </c>
      <c r="E141" s="58"/>
      <c r="F141" s="58">
        <v>2</v>
      </c>
      <c r="G141" s="58"/>
      <c r="H141" s="58"/>
      <c r="I141" s="58"/>
      <c r="J141" s="58"/>
      <c r="K141" s="58">
        <v>0</v>
      </c>
      <c r="L141" s="58"/>
      <c r="M141" s="246">
        <f>C141+D141+E141+F141+G141+H141+I141+J141+K141+L141</f>
        <v>32</v>
      </c>
      <c r="N141" s="58">
        <v>0</v>
      </c>
      <c r="O141" s="58">
        <v>0</v>
      </c>
      <c r="P141" s="58"/>
      <c r="Q141" s="58"/>
      <c r="R141" s="58"/>
      <c r="S141" s="58"/>
      <c r="T141" s="58"/>
      <c r="U141" s="58"/>
      <c r="V141" s="114"/>
      <c r="W141" s="114"/>
      <c r="X141" s="246">
        <f>N141+O141+P141+Q141+R141+S141+T141+U141+V141+W141</f>
        <v>0</v>
      </c>
      <c r="Y141" s="242">
        <f t="shared" ref="Y141" si="180">M141+X141</f>
        <v>32</v>
      </c>
    </row>
    <row r="142" spans="1:26" ht="22.5" hidden="1" customHeight="1">
      <c r="A142" s="328"/>
      <c r="B142" s="245" t="s">
        <v>71</v>
      </c>
      <c r="C142" s="227"/>
      <c r="D142" s="227">
        <f t="shared" ref="D142:F142" si="181">D141/D140</f>
        <v>0.8571428571428571</v>
      </c>
      <c r="E142" s="227"/>
      <c r="F142" s="227">
        <f t="shared" si="181"/>
        <v>1</v>
      </c>
      <c r="G142" s="227"/>
      <c r="H142" s="227"/>
      <c r="I142" s="227"/>
      <c r="J142" s="227"/>
      <c r="K142" s="227"/>
      <c r="L142" s="227"/>
      <c r="M142" s="248">
        <f>M141/M140</f>
        <v>0.86486486486486491</v>
      </c>
      <c r="N142" s="227"/>
      <c r="O142" s="227"/>
      <c r="P142" s="227"/>
      <c r="Q142" s="227"/>
      <c r="R142" s="227"/>
      <c r="S142" s="227"/>
      <c r="T142" s="227"/>
      <c r="U142" s="227"/>
      <c r="V142" s="114"/>
      <c r="W142" s="114"/>
      <c r="X142" s="248"/>
      <c r="Y142" s="242"/>
    </row>
    <row r="143" spans="1:26" ht="27.75" customHeight="1">
      <c r="A143" s="328"/>
      <c r="B143" s="245" t="s">
        <v>64</v>
      </c>
      <c r="C143" s="58">
        <v>0</v>
      </c>
      <c r="D143" s="58">
        <v>30</v>
      </c>
      <c r="E143" s="58">
        <v>0</v>
      </c>
      <c r="F143" s="58">
        <v>2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/>
      <c r="M143" s="246">
        <f>C143+D143+E143+F143+G143+H143+I143+J143+K143+L143</f>
        <v>32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114"/>
      <c r="W143" s="114"/>
      <c r="X143" s="246">
        <f>N143+O143+P143+Q143+R143+S143+T143+U143+V143+W143</f>
        <v>0</v>
      </c>
      <c r="Y143" s="242">
        <f t="shared" ref="Y143" si="182">M143+X143</f>
        <v>32</v>
      </c>
      <c r="Z143" s="48">
        <f>Y143-Y140</f>
        <v>-5</v>
      </c>
    </row>
    <row r="144" spans="1:26" ht="27.75" hidden="1" customHeight="1">
      <c r="A144" s="328" t="s">
        <v>60</v>
      </c>
      <c r="B144" s="245" t="s">
        <v>62</v>
      </c>
      <c r="C144" s="147"/>
      <c r="D144" s="147">
        <v>40</v>
      </c>
      <c r="E144" s="147"/>
      <c r="F144" s="147">
        <v>0</v>
      </c>
      <c r="G144" s="147"/>
      <c r="H144" s="58"/>
      <c r="I144" s="58"/>
      <c r="J144" s="58"/>
      <c r="K144" s="58">
        <v>0</v>
      </c>
      <c r="L144" s="58"/>
      <c r="M144" s="246">
        <f>C144+D144+E144+F144+G144+H144+I144+J144+K144+L144</f>
        <v>40</v>
      </c>
      <c r="N144" s="147">
        <v>0</v>
      </c>
      <c r="O144" s="147">
        <v>0</v>
      </c>
      <c r="P144" s="147"/>
      <c r="Q144" s="147"/>
      <c r="R144" s="147"/>
      <c r="S144" s="58"/>
      <c r="T144" s="58"/>
      <c r="U144" s="58"/>
      <c r="V144" s="114"/>
      <c r="W144" s="114"/>
      <c r="X144" s="246">
        <f>N144+O144+P144+Q144+R144+S144+T144+U144+V144+W144</f>
        <v>0</v>
      </c>
      <c r="Y144" s="242">
        <f>M144+X144</f>
        <v>40</v>
      </c>
    </row>
    <row r="145" spans="1:26" ht="27.75" hidden="1" customHeight="1">
      <c r="A145" s="328"/>
      <c r="B145" s="245" t="s">
        <v>77</v>
      </c>
      <c r="C145" s="58"/>
      <c r="D145" s="58">
        <v>35</v>
      </c>
      <c r="E145" s="58"/>
      <c r="F145" s="58">
        <v>0</v>
      </c>
      <c r="G145" s="58"/>
      <c r="H145" s="58"/>
      <c r="I145" s="58"/>
      <c r="J145" s="58"/>
      <c r="K145" s="58">
        <v>0</v>
      </c>
      <c r="L145" s="58"/>
      <c r="M145" s="246">
        <f>C145+D145+E145+F145+G145+H145+I145+J145+K145+L145</f>
        <v>35</v>
      </c>
      <c r="N145" s="58">
        <v>0</v>
      </c>
      <c r="O145" s="58">
        <v>0</v>
      </c>
      <c r="P145" s="58"/>
      <c r="Q145" s="58"/>
      <c r="R145" s="58"/>
      <c r="S145" s="58"/>
      <c r="T145" s="58"/>
      <c r="U145" s="58"/>
      <c r="V145" s="114"/>
      <c r="W145" s="114"/>
      <c r="X145" s="246">
        <f>N145+O145+P145+Q145+R145+S145+T145+U145+V145+W145</f>
        <v>0</v>
      </c>
      <c r="Y145" s="242">
        <f t="shared" ref="Y145" si="183">M145+X145</f>
        <v>35</v>
      </c>
    </row>
    <row r="146" spans="1:26" ht="22.5" hidden="1" customHeight="1">
      <c r="A146" s="328"/>
      <c r="B146" s="245" t="s">
        <v>71</v>
      </c>
      <c r="C146" s="227"/>
      <c r="D146" s="227">
        <f>D145/D144</f>
        <v>0.875</v>
      </c>
      <c r="E146" s="227"/>
      <c r="F146" s="227"/>
      <c r="G146" s="227"/>
      <c r="H146" s="227"/>
      <c r="I146" s="227"/>
      <c r="J146" s="227"/>
      <c r="K146" s="227"/>
      <c r="L146" s="227"/>
      <c r="M146" s="248">
        <f>M145/M144</f>
        <v>0.875</v>
      </c>
      <c r="N146" s="227"/>
      <c r="O146" s="227"/>
      <c r="P146" s="227"/>
      <c r="Q146" s="227"/>
      <c r="R146" s="227"/>
      <c r="S146" s="227"/>
      <c r="T146" s="227"/>
      <c r="U146" s="227"/>
      <c r="V146" s="114"/>
      <c r="W146" s="114"/>
      <c r="X146" s="248"/>
      <c r="Y146" s="242"/>
    </row>
    <row r="147" spans="1:26" ht="27.75" customHeight="1">
      <c r="A147" s="328"/>
      <c r="B147" s="245" t="s">
        <v>64</v>
      </c>
      <c r="C147" s="58">
        <v>0</v>
      </c>
      <c r="D147" s="58">
        <v>40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/>
      <c r="M147" s="246">
        <f>C147+D147+E147+F147+G147+H147+I147+J147+K147+L147</f>
        <v>40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114"/>
      <c r="W147" s="114"/>
      <c r="X147" s="246">
        <f>N147+O147+P147+Q147+R147+S147+T147+U147+V147+W147</f>
        <v>0</v>
      </c>
      <c r="Y147" s="242">
        <f t="shared" ref="Y147:Y151" si="184">M147+X147</f>
        <v>40</v>
      </c>
      <c r="Z147" s="48">
        <f>Y147-Y144</f>
        <v>0</v>
      </c>
    </row>
    <row r="148" spans="1:26" ht="27.75" hidden="1" customHeight="1">
      <c r="A148" s="328" t="s">
        <v>67</v>
      </c>
      <c r="B148" s="245" t="s">
        <v>62</v>
      </c>
      <c r="C148" s="58">
        <v>0</v>
      </c>
      <c r="D148" s="58"/>
      <c r="E148" s="58"/>
      <c r="F148" s="58"/>
      <c r="G148" s="58"/>
      <c r="H148" s="58"/>
      <c r="I148" s="58"/>
      <c r="J148" s="58"/>
      <c r="K148" s="58"/>
      <c r="L148" s="58"/>
      <c r="M148" s="246"/>
      <c r="N148" s="58">
        <v>0</v>
      </c>
      <c r="O148" s="58"/>
      <c r="P148" s="58"/>
      <c r="Q148" s="58"/>
      <c r="R148" s="58"/>
      <c r="S148" s="58"/>
      <c r="T148" s="58"/>
      <c r="U148" s="58"/>
      <c r="V148" s="114"/>
      <c r="W148" s="114"/>
      <c r="X148" s="246"/>
      <c r="Y148" s="242">
        <f t="shared" si="184"/>
        <v>0</v>
      </c>
    </row>
    <row r="149" spans="1:26" ht="27.75" hidden="1" customHeight="1">
      <c r="A149" s="328"/>
      <c r="B149" s="245" t="s">
        <v>75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246"/>
      <c r="N149" s="58"/>
      <c r="O149" s="58"/>
      <c r="P149" s="58"/>
      <c r="Q149" s="58"/>
      <c r="R149" s="58"/>
      <c r="S149" s="58"/>
      <c r="T149" s="58"/>
      <c r="U149" s="58"/>
      <c r="V149" s="114"/>
      <c r="W149" s="114"/>
      <c r="X149" s="246"/>
      <c r="Y149" s="242">
        <f t="shared" si="184"/>
        <v>0</v>
      </c>
    </row>
    <row r="150" spans="1:26" ht="23.25" hidden="1" customHeight="1">
      <c r="A150" s="328"/>
      <c r="B150" s="245" t="s">
        <v>71</v>
      </c>
      <c r="C150" s="227"/>
      <c r="D150" s="227"/>
      <c r="E150" s="227"/>
      <c r="F150" s="227"/>
      <c r="G150" s="227"/>
      <c r="H150" s="227"/>
      <c r="I150" s="227"/>
      <c r="J150" s="227"/>
      <c r="K150" s="227"/>
      <c r="L150" s="227"/>
      <c r="M150" s="248"/>
      <c r="N150" s="227"/>
      <c r="O150" s="227"/>
      <c r="P150" s="227"/>
      <c r="Q150" s="227"/>
      <c r="R150" s="227"/>
      <c r="S150" s="227"/>
      <c r="T150" s="227"/>
      <c r="U150" s="227"/>
      <c r="V150" s="114"/>
      <c r="W150" s="114"/>
      <c r="X150" s="248"/>
      <c r="Y150" s="242">
        <f t="shared" si="184"/>
        <v>0</v>
      </c>
    </row>
    <row r="151" spans="1:26" ht="27.75" hidden="1" customHeight="1" thickBot="1">
      <c r="A151" s="328"/>
      <c r="B151" s="245" t="s">
        <v>64</v>
      </c>
      <c r="C151" s="58"/>
      <c r="D151" s="58"/>
      <c r="E151" s="58"/>
      <c r="F151" s="58"/>
      <c r="G151" s="58"/>
      <c r="H151" s="58"/>
      <c r="I151" s="58">
        <v>0</v>
      </c>
      <c r="J151" s="58"/>
      <c r="K151" s="58"/>
      <c r="L151" s="58"/>
      <c r="M151" s="246"/>
      <c r="N151" s="58"/>
      <c r="O151" s="58"/>
      <c r="P151" s="58"/>
      <c r="Q151" s="58"/>
      <c r="R151" s="58"/>
      <c r="S151" s="58"/>
      <c r="T151" s="58"/>
      <c r="U151" s="58"/>
      <c r="V151" s="114"/>
      <c r="W151" s="114"/>
      <c r="X151" s="246"/>
      <c r="Y151" s="242">
        <f t="shared" si="184"/>
        <v>0</v>
      </c>
    </row>
    <row r="152" spans="1:26" ht="23.25" hidden="1" customHeight="1">
      <c r="A152" s="328" t="s">
        <v>61</v>
      </c>
      <c r="B152" s="245" t="s">
        <v>62</v>
      </c>
      <c r="C152" s="147"/>
      <c r="D152" s="147">
        <v>1</v>
      </c>
      <c r="E152" s="147">
        <v>0</v>
      </c>
      <c r="F152" s="147">
        <v>5</v>
      </c>
      <c r="G152" s="147">
        <v>0</v>
      </c>
      <c r="H152" s="58">
        <v>0</v>
      </c>
      <c r="I152" s="58"/>
      <c r="J152" s="58"/>
      <c r="K152" s="58">
        <v>5</v>
      </c>
      <c r="L152" s="58"/>
      <c r="M152" s="246">
        <f>C152+D152+E152+F152+G152+H152+I152+J152+K152+L152</f>
        <v>11</v>
      </c>
      <c r="N152" s="147">
        <v>1</v>
      </c>
      <c r="O152" s="147">
        <v>0</v>
      </c>
      <c r="P152" s="147">
        <v>0</v>
      </c>
      <c r="Q152" s="147">
        <v>0</v>
      </c>
      <c r="R152" s="147">
        <v>0</v>
      </c>
      <c r="S152" s="58">
        <v>0</v>
      </c>
      <c r="T152" s="58">
        <v>0</v>
      </c>
      <c r="U152" s="58">
        <v>0</v>
      </c>
      <c r="V152" s="114"/>
      <c r="W152" s="114"/>
      <c r="X152" s="246">
        <f>N152+O152+P152+Q152+R152+S152+T152+U152+V152+W152</f>
        <v>1</v>
      </c>
      <c r="Y152" s="242">
        <f>M152+X152</f>
        <v>12</v>
      </c>
    </row>
    <row r="153" spans="1:26" ht="23.25" hidden="1" customHeight="1">
      <c r="A153" s="328"/>
      <c r="B153" s="245" t="s">
        <v>77</v>
      </c>
      <c r="C153" s="58"/>
      <c r="D153" s="58">
        <v>0</v>
      </c>
      <c r="E153" s="58"/>
      <c r="F153" s="58">
        <v>1</v>
      </c>
      <c r="G153" s="58"/>
      <c r="H153" s="58"/>
      <c r="I153" s="58"/>
      <c r="J153" s="58"/>
      <c r="K153" s="58">
        <v>0</v>
      </c>
      <c r="L153" s="58"/>
      <c r="M153" s="246">
        <f>C153+D153+E153+F153+G153+H153+I153+J153+K153+L153</f>
        <v>1</v>
      </c>
      <c r="N153" s="58">
        <v>1</v>
      </c>
      <c r="O153" s="58"/>
      <c r="P153" s="58"/>
      <c r="Q153" s="58"/>
      <c r="R153" s="58"/>
      <c r="S153" s="58"/>
      <c r="T153" s="58"/>
      <c r="U153" s="58"/>
      <c r="V153" s="114"/>
      <c r="W153" s="114"/>
      <c r="X153" s="246">
        <f>N153+O153+P153+Q153+R153+S153+T153+U153+V153+W153</f>
        <v>1</v>
      </c>
      <c r="Y153" s="242">
        <f t="shared" ref="Y153" si="185">M153+X153</f>
        <v>2</v>
      </c>
    </row>
    <row r="154" spans="1:26" ht="19.5" hidden="1" customHeight="1">
      <c r="A154" s="328"/>
      <c r="B154" s="245" t="s">
        <v>71</v>
      </c>
      <c r="C154" s="227"/>
      <c r="D154" s="227">
        <f t="shared" ref="D154:K154" si="186">D153/D152</f>
        <v>0</v>
      </c>
      <c r="E154" s="227"/>
      <c r="F154" s="227">
        <f t="shared" si="186"/>
        <v>0.2</v>
      </c>
      <c r="G154" s="227"/>
      <c r="H154" s="227"/>
      <c r="I154" s="227"/>
      <c r="J154" s="227"/>
      <c r="K154" s="227">
        <f t="shared" si="186"/>
        <v>0</v>
      </c>
      <c r="L154" s="227"/>
      <c r="M154" s="248">
        <f>M153/M152</f>
        <v>9.0909090909090912E-2</v>
      </c>
      <c r="N154" s="227">
        <f t="shared" ref="N154" si="187">N153/N152</f>
        <v>1</v>
      </c>
      <c r="O154" s="227"/>
      <c r="P154" s="227"/>
      <c r="Q154" s="227"/>
      <c r="R154" s="227"/>
      <c r="S154" s="227"/>
      <c r="T154" s="227"/>
      <c r="U154" s="227"/>
      <c r="V154" s="114"/>
      <c r="W154" s="114"/>
      <c r="X154" s="248">
        <f>X153/X152</f>
        <v>1</v>
      </c>
      <c r="Y154" s="242"/>
    </row>
    <row r="155" spans="1:26" ht="17.25" customHeight="1">
      <c r="A155" s="328"/>
      <c r="B155" s="245" t="s">
        <v>64</v>
      </c>
      <c r="C155" s="58"/>
      <c r="D155" s="58">
        <v>0</v>
      </c>
      <c r="E155" s="58">
        <v>0</v>
      </c>
      <c r="F155" s="58">
        <v>2</v>
      </c>
      <c r="G155" s="58">
        <v>0</v>
      </c>
      <c r="H155" s="58">
        <v>0</v>
      </c>
      <c r="I155" s="58"/>
      <c r="J155" s="58">
        <v>0</v>
      </c>
      <c r="K155" s="58">
        <v>0</v>
      </c>
      <c r="L155" s="58"/>
      <c r="M155" s="246">
        <f>C155+D155+E155+F155+G155+H155+I155+J155+K155+L155</f>
        <v>2</v>
      </c>
      <c r="N155" s="58">
        <v>1</v>
      </c>
      <c r="O155" s="58"/>
      <c r="P155" s="58"/>
      <c r="Q155" s="58"/>
      <c r="R155" s="58"/>
      <c r="S155" s="58"/>
      <c r="T155" s="58"/>
      <c r="U155" s="58"/>
      <c r="V155" s="114"/>
      <c r="W155" s="114"/>
      <c r="X155" s="246">
        <f>N155+O155+P155+Q155+R155+S155+T155+U155+V155+W155</f>
        <v>1</v>
      </c>
      <c r="Y155" s="242">
        <f t="shared" ref="Y155" si="188">M155+X155</f>
        <v>3</v>
      </c>
      <c r="Z155" s="48">
        <f>Y155-Y152</f>
        <v>-9</v>
      </c>
    </row>
    <row r="156" spans="1:26" s="130" customFormat="1" ht="38.25" hidden="1">
      <c r="A156" s="329" t="s">
        <v>11</v>
      </c>
      <c r="B156" s="251" t="s">
        <v>69</v>
      </c>
      <c r="C156" s="252">
        <f>C4+C8+C12+C16+C20+C24+C28+C32+C36+C40+C44+C48+C52+C56+C60+C64+C68+C72+C76+C80+C84+C88+C92+C96+C100+C104+C108+C112+C116+C120+C124+C128+C132+C136+C140+C144+C148+C152</f>
        <v>400</v>
      </c>
      <c r="D156" s="252">
        <f t="shared" ref="D156:W156" si="189">D4+D8+D12+D16+D20+D24+D28+D32+D36+D40+D44+D48+D52+D56+D60+D64+D68+D72+D76+D80+D84+D88+D92+D96+D100+D104+D108+D112+D116+D120+D124+D128+D132+D136+D140+D144+D148+D152</f>
        <v>1032</v>
      </c>
      <c r="E156" s="252">
        <f t="shared" si="189"/>
        <v>12</v>
      </c>
      <c r="F156" s="252">
        <f t="shared" si="189"/>
        <v>798</v>
      </c>
      <c r="G156" s="252">
        <f t="shared" si="189"/>
        <v>1700</v>
      </c>
      <c r="H156" s="252">
        <f t="shared" si="189"/>
        <v>100</v>
      </c>
      <c r="I156" s="252">
        <f t="shared" si="189"/>
        <v>120</v>
      </c>
      <c r="J156" s="252">
        <f>J4+J8+J12+J16+J20+J24+J28+J32+J36+J40+J44+J48+J52+J56+J60+J64+J68+J72+J76+J80+J84+J88+J92+J96+J100+J104+J108+J112+J116+J120+J124+J128+J132+J136+J140+J144+J148+J152</f>
        <v>100</v>
      </c>
      <c r="K156" s="252">
        <f>K4+K8+K12+K16+K20+K24+K28+K32+K36+K40+K44+K48+K52+K56+K60+K64+K68+K72+K76+K80+K84+K88+K92+K96+K100+K104+K108+K112+K116+K120+K124+K128+K132+K136+K140+K144+K148+K152</f>
        <v>400</v>
      </c>
      <c r="L156" s="252">
        <f t="shared" si="189"/>
        <v>120</v>
      </c>
      <c r="M156" s="246">
        <f>C156+D156+E156+F156+G156+H156+I156+J156+K156+L156</f>
        <v>4782</v>
      </c>
      <c r="N156" s="252">
        <f>N4+N8+N12+N16+N20+N24+N28+N32+N36+N40+N44+N48+N52+N56+N60+N64+N68+N72+N76+N80+N84+N88+N92+N96+N100+N104+N108+N112+N116+N120+N124+N128+N132+N136+N140+N144+N148+N152</f>
        <v>810</v>
      </c>
      <c r="O156" s="252">
        <f t="shared" si="189"/>
        <v>50</v>
      </c>
      <c r="P156" s="252">
        <f t="shared" si="189"/>
        <v>237</v>
      </c>
      <c r="Q156" s="252">
        <f t="shared" si="189"/>
        <v>0</v>
      </c>
      <c r="R156" s="252">
        <f t="shared" si="189"/>
        <v>0</v>
      </c>
      <c r="S156" s="252">
        <f t="shared" si="189"/>
        <v>300</v>
      </c>
      <c r="T156" s="252">
        <f t="shared" si="189"/>
        <v>100</v>
      </c>
      <c r="U156" s="252">
        <f>U4+U8+U12+U16+U20+U24+U28+U32+U36+U40+U44+U48+U52+U56+U60+U64+U68+U72+U76+U80+U84+U88+U92+U96+U100+U104+U108+U112+U116+U120+U124+U128+U132+U136+U140+U144+U148+U152</f>
        <v>313</v>
      </c>
      <c r="V156" s="252">
        <f>V4+V8+V12+V16+V20+V24+V28+V32+V36+V40+V44+V48+V52+V56+V60+V64+V68+V72+V76+V80+V84+V88+V92+V96+V100+V104+V108+V112+V116+V120+V124+V128+V132+V136+V140+V144+V148+V152</f>
        <v>200</v>
      </c>
      <c r="W156" s="252">
        <f t="shared" si="189"/>
        <v>100</v>
      </c>
      <c r="X156" s="246">
        <f>N156+O156+P156+Q156+R156+S156+T156+U156+V156+W156</f>
        <v>2110</v>
      </c>
      <c r="Y156" s="242">
        <f>M156+X156</f>
        <v>6892</v>
      </c>
      <c r="Z156" s="4"/>
    </row>
    <row r="157" spans="1:26" s="127" customFormat="1" ht="16.5" hidden="1" customHeight="1">
      <c r="A157" s="329"/>
      <c r="B157" s="245" t="s">
        <v>77</v>
      </c>
      <c r="C157" s="228">
        <f t="shared" ref="C157:W157" si="190">C5+C9+C13+C17+C21+C25+C29+C33+C37+C41+C45+C49+C53+C57+C61+C65+C69+C73+C77+C81+C85+C89+C93+C97+C101+C105+C109+C113+C117+C121+C125+C129+C133+C137+C141+C145+C149+C153</f>
        <v>376</v>
      </c>
      <c r="D157" s="228">
        <f t="shared" si="190"/>
        <v>861</v>
      </c>
      <c r="E157" s="228">
        <f t="shared" si="190"/>
        <v>12</v>
      </c>
      <c r="F157" s="228">
        <f t="shared" si="190"/>
        <v>605</v>
      </c>
      <c r="G157" s="228">
        <f t="shared" si="190"/>
        <v>1318</v>
      </c>
      <c r="H157" s="228">
        <f t="shared" si="190"/>
        <v>69</v>
      </c>
      <c r="I157" s="228">
        <f t="shared" si="190"/>
        <v>97</v>
      </c>
      <c r="J157" s="228">
        <f t="shared" si="190"/>
        <v>112</v>
      </c>
      <c r="K157" s="228">
        <f t="shared" si="190"/>
        <v>402</v>
      </c>
      <c r="L157" s="228">
        <f t="shared" si="190"/>
        <v>104</v>
      </c>
      <c r="M157" s="246">
        <f>C157+D157+E157+F157+G157+H157+I157+J157+K157+L157</f>
        <v>3956</v>
      </c>
      <c r="N157" s="228">
        <f t="shared" si="190"/>
        <v>794</v>
      </c>
      <c r="O157" s="228">
        <f t="shared" si="190"/>
        <v>74</v>
      </c>
      <c r="P157" s="228">
        <f t="shared" si="190"/>
        <v>237</v>
      </c>
      <c r="Q157" s="228">
        <f t="shared" si="190"/>
        <v>0</v>
      </c>
      <c r="R157" s="228">
        <f>R5+R9+R13+R17+R21+R25+R29+R33+R37+R41+R45+R49+R53+R57+R61+R65+R69+R73+R77+R81+R85+R89+R93+R97+R101+R105+R109+R113+R117+R121+R125+R129+R133+R137+R141+R145+R149+R153</f>
        <v>0</v>
      </c>
      <c r="S157" s="228">
        <f t="shared" si="190"/>
        <v>288</v>
      </c>
      <c r="T157" s="228">
        <f t="shared" si="190"/>
        <v>69</v>
      </c>
      <c r="U157" s="228">
        <f>U5+U9+U13+U17+U21+U25+U29+U33+U37+U41+U45+U49+U53+U57+U61+U65+U69+U73+U77+U81+U85+U89+U93+U97+U101+U105+U109+U113+U117+U121+U125+U129+U133+U137+U141+U145+U149+U153</f>
        <v>297</v>
      </c>
      <c r="V157" s="228">
        <f t="shared" si="190"/>
        <v>111</v>
      </c>
      <c r="W157" s="228">
        <f t="shared" si="190"/>
        <v>100</v>
      </c>
      <c r="X157" s="246">
        <f>N157+O157+P157+Q157+R157+S157+T157+U157+V157+W157</f>
        <v>1970</v>
      </c>
      <c r="Y157" s="242">
        <f t="shared" ref="Y157" si="191">M157+X157</f>
        <v>5926</v>
      </c>
      <c r="Z157" s="4"/>
    </row>
    <row r="158" spans="1:26" hidden="1">
      <c r="A158" s="329"/>
      <c r="B158" s="251" t="s">
        <v>71</v>
      </c>
      <c r="C158" s="248">
        <f>C157/C159</f>
        <v>0.94</v>
      </c>
      <c r="D158" s="248">
        <f t="shared" ref="D158:L158" si="192">D157/D159</f>
        <v>0.85501489572989076</v>
      </c>
      <c r="E158" s="248">
        <f t="shared" si="192"/>
        <v>1</v>
      </c>
      <c r="F158" s="248">
        <f t="shared" si="192"/>
        <v>0.75814536340852134</v>
      </c>
      <c r="G158" s="248">
        <f t="shared" si="192"/>
        <v>0.7752941176470588</v>
      </c>
      <c r="H158" s="248">
        <f t="shared" si="192"/>
        <v>0.69</v>
      </c>
      <c r="I158" s="248">
        <f t="shared" si="192"/>
        <v>0.80833333333333335</v>
      </c>
      <c r="J158" s="248">
        <f t="shared" si="192"/>
        <v>0.91056910569105687</v>
      </c>
      <c r="K158" s="248">
        <f t="shared" si="192"/>
        <v>0.81541582150101422</v>
      </c>
      <c r="L158" s="248">
        <f t="shared" si="192"/>
        <v>0.8666666666666667</v>
      </c>
      <c r="M158" s="248">
        <f>M157/M156</f>
        <v>0.82726892513592643</v>
      </c>
      <c r="N158" s="248">
        <f t="shared" ref="N158:P158" si="193">N157/N159</f>
        <v>0.9624242424242424</v>
      </c>
      <c r="O158" s="248">
        <f t="shared" si="193"/>
        <v>0.98666666666666669</v>
      </c>
      <c r="P158" s="248">
        <f t="shared" si="193"/>
        <v>1</v>
      </c>
      <c r="Q158" s="248"/>
      <c r="R158" s="248"/>
      <c r="S158" s="248">
        <f t="shared" ref="S158:W158" si="194">S157/S159</f>
        <v>0.92903225806451617</v>
      </c>
      <c r="T158" s="248">
        <f t="shared" si="194"/>
        <v>0.72631578947368425</v>
      </c>
      <c r="U158" s="248">
        <f t="shared" si="194"/>
        <v>0.89189189189189189</v>
      </c>
      <c r="V158" s="248">
        <f t="shared" si="194"/>
        <v>0.63068181818181823</v>
      </c>
      <c r="W158" s="248">
        <f t="shared" si="194"/>
        <v>1</v>
      </c>
      <c r="X158" s="248">
        <f>X157/X156</f>
        <v>0.93364928909952605</v>
      </c>
      <c r="Y158" s="243">
        <f>Y157/Y156</f>
        <v>0.85983749274521182</v>
      </c>
    </row>
    <row r="159" spans="1:26" ht="18.75" customHeight="1">
      <c r="A159" s="329"/>
      <c r="B159" s="245" t="s">
        <v>64</v>
      </c>
      <c r="C159" s="228">
        <f>C7+C11+C15+C19+C23+C27+C31+C35+C39+C43+C47+C51+C55+C59+C63+C67+C71+C75+C79+C83+C87+C91+C95+C99+C103+C107+C111+C115+C119+C123+C127+C131+C135+C139+C143+C147+C151+C155</f>
        <v>400</v>
      </c>
      <c r="D159" s="228">
        <f>D7+D11+D15+D19+D23+D27+D31+D35+D39+D43+D47+D51+D55+D59+D63+D67+D71+D75+D79+D83+D87+D91+D95+D99+D103+D107+D111+D115+D119+D123+D127+D131+D135+D139+D143+D147+D151+D155</f>
        <v>1007</v>
      </c>
      <c r="E159" s="228">
        <f t="shared" ref="E159:W159" si="195">E7+E11+E15+E19+E23+E27+E31+E35+E39+E43+E47+E51+E55+E59+E63+E67+E71+E75+E79+E83+E87+E91+E95+E99+E103+E107+E111+E115+E119+E123+E127+E131+E135+E139+E143+E147+E151+E155</f>
        <v>12</v>
      </c>
      <c r="F159" s="228">
        <f t="shared" si="195"/>
        <v>798</v>
      </c>
      <c r="G159" s="228">
        <f t="shared" si="195"/>
        <v>1700</v>
      </c>
      <c r="H159" s="228">
        <f t="shared" si="195"/>
        <v>100</v>
      </c>
      <c r="I159" s="228">
        <f t="shared" si="195"/>
        <v>120</v>
      </c>
      <c r="J159" s="228">
        <f t="shared" si="195"/>
        <v>123</v>
      </c>
      <c r="K159" s="228">
        <f>K7+K11+K15+K19+K23+K27+K31+K35+K39+K43+K47+K51+K55+K59+K63+K67+K71+K75+K79+K83+K87+K91+K95+K99+K103+K107+K111+K115+K119+K123+K127+K131+K135+K139+K143+K147+K151+K155</f>
        <v>493</v>
      </c>
      <c r="L159" s="228">
        <f t="shared" si="195"/>
        <v>120</v>
      </c>
      <c r="M159" s="246">
        <f>C159+D159+E159+F159+G159+H159+I159+J159+K159+L159</f>
        <v>4873</v>
      </c>
      <c r="N159" s="228">
        <f t="shared" si="195"/>
        <v>825</v>
      </c>
      <c r="O159" s="228">
        <f t="shared" si="195"/>
        <v>75</v>
      </c>
      <c r="P159" s="228">
        <f t="shared" si="195"/>
        <v>237</v>
      </c>
      <c r="Q159" s="228">
        <f t="shared" si="195"/>
        <v>0</v>
      </c>
      <c r="R159" s="228">
        <f t="shared" si="195"/>
        <v>0</v>
      </c>
      <c r="S159" s="228">
        <f t="shared" si="195"/>
        <v>310</v>
      </c>
      <c r="T159" s="228">
        <f t="shared" si="195"/>
        <v>95</v>
      </c>
      <c r="U159" s="228">
        <f t="shared" si="195"/>
        <v>333</v>
      </c>
      <c r="V159" s="228">
        <f t="shared" si="195"/>
        <v>176</v>
      </c>
      <c r="W159" s="228">
        <f t="shared" si="195"/>
        <v>100</v>
      </c>
      <c r="X159" s="246">
        <f>N159+O159+P159+Q159+R159+S159+T159+U159+V159+W159</f>
        <v>2151</v>
      </c>
      <c r="Y159" s="242">
        <f t="shared" ref="Y159" si="196">M159+X159</f>
        <v>7024</v>
      </c>
      <c r="Z159" s="48">
        <f>Y159-Y156</f>
        <v>132</v>
      </c>
    </row>
    <row r="160" spans="1:26" ht="21.75" hidden="1" customHeight="1" thickBot="1">
      <c r="A160" s="329"/>
      <c r="B160" s="245" t="s">
        <v>70</v>
      </c>
      <c r="C160" s="253">
        <f t="shared" ref="C160:W160" si="197">C159-C156</f>
        <v>0</v>
      </c>
      <c r="D160" s="253">
        <f t="shared" si="197"/>
        <v>-25</v>
      </c>
      <c r="E160" s="253">
        <f t="shared" si="197"/>
        <v>0</v>
      </c>
      <c r="F160" s="253">
        <f t="shared" si="197"/>
        <v>0</v>
      </c>
      <c r="G160" s="253">
        <f t="shared" si="197"/>
        <v>0</v>
      </c>
      <c r="H160" s="253">
        <f t="shared" si="197"/>
        <v>0</v>
      </c>
      <c r="I160" s="253">
        <f t="shared" si="197"/>
        <v>0</v>
      </c>
      <c r="J160" s="253">
        <f t="shared" si="197"/>
        <v>23</v>
      </c>
      <c r="K160" s="253">
        <f t="shared" si="197"/>
        <v>93</v>
      </c>
      <c r="L160" s="253">
        <f t="shared" si="197"/>
        <v>0</v>
      </c>
      <c r="M160" s="254">
        <f>M159-M156</f>
        <v>91</v>
      </c>
      <c r="N160" s="253">
        <f t="shared" si="197"/>
        <v>15</v>
      </c>
      <c r="O160" s="253">
        <f t="shared" si="197"/>
        <v>25</v>
      </c>
      <c r="P160" s="253">
        <f t="shared" si="197"/>
        <v>0</v>
      </c>
      <c r="Q160" s="253">
        <f t="shared" si="197"/>
        <v>0</v>
      </c>
      <c r="R160" s="253">
        <f t="shared" si="197"/>
        <v>0</v>
      </c>
      <c r="S160" s="253">
        <f t="shared" si="197"/>
        <v>10</v>
      </c>
      <c r="T160" s="253">
        <f t="shared" si="197"/>
        <v>-5</v>
      </c>
      <c r="U160" s="253">
        <f t="shared" si="197"/>
        <v>20</v>
      </c>
      <c r="V160" s="253">
        <f t="shared" si="197"/>
        <v>-24</v>
      </c>
      <c r="W160" s="253">
        <f t="shared" si="197"/>
        <v>0</v>
      </c>
      <c r="X160" s="254">
        <f>X159-X156</f>
        <v>41</v>
      </c>
      <c r="Y160" s="244"/>
    </row>
    <row r="161" spans="1:26" hidden="1">
      <c r="B161" s="4" t="s">
        <v>82</v>
      </c>
      <c r="I161" s="230"/>
      <c r="J161" s="230"/>
      <c r="K161" s="230">
        <v>501</v>
      </c>
      <c r="L161" s="230"/>
      <c r="M161" s="231"/>
      <c r="N161" s="230"/>
      <c r="O161" s="230"/>
      <c r="P161" s="230"/>
      <c r="Q161" s="230"/>
      <c r="R161" s="230"/>
      <c r="S161" s="230"/>
      <c r="T161" s="230"/>
      <c r="U161" s="230"/>
      <c r="V161" s="226">
        <v>157</v>
      </c>
      <c r="X161" s="231"/>
    </row>
    <row r="162" spans="1:26" hidden="1">
      <c r="B162" s="4">
        <v>1685.02</v>
      </c>
      <c r="C162" s="232">
        <f>C159*$B$162</f>
        <v>674008</v>
      </c>
      <c r="D162" s="232">
        <f t="shared" ref="D162:J162" si="198">D159*$B$162</f>
        <v>1696815.14</v>
      </c>
      <c r="E162" s="232">
        <f t="shared" si="198"/>
        <v>20220.239999999998</v>
      </c>
      <c r="F162" s="232">
        <f t="shared" si="198"/>
        <v>1344645.96</v>
      </c>
      <c r="G162" s="232">
        <f t="shared" si="198"/>
        <v>2864534</v>
      </c>
      <c r="H162" s="232">
        <f t="shared" si="198"/>
        <v>168502</v>
      </c>
      <c r="I162" s="232">
        <f t="shared" si="198"/>
        <v>202202.4</v>
      </c>
      <c r="J162" s="232">
        <f t="shared" si="198"/>
        <v>207257.46</v>
      </c>
      <c r="K162" s="232"/>
      <c r="L162" s="232"/>
      <c r="M162" s="130"/>
      <c r="N162" s="48">
        <f>N159*$B$163</f>
        <v>3321499.5</v>
      </c>
      <c r="O162" s="48">
        <f t="shared" ref="O162:U162" si="199">O159*$B$163</f>
        <v>301954.5</v>
      </c>
      <c r="P162" s="48">
        <f t="shared" si="199"/>
        <v>954176.22</v>
      </c>
      <c r="Q162" s="48">
        <f t="shared" si="199"/>
        <v>0</v>
      </c>
      <c r="R162" s="48">
        <f t="shared" si="199"/>
        <v>0</v>
      </c>
      <c r="S162" s="48">
        <f t="shared" si="199"/>
        <v>1248078.6000000001</v>
      </c>
      <c r="T162" s="48">
        <f t="shared" si="199"/>
        <v>382475.7</v>
      </c>
      <c r="U162" s="48">
        <f t="shared" si="199"/>
        <v>1340677.98</v>
      </c>
      <c r="X162" s="130"/>
    </row>
    <row r="163" spans="1:26" hidden="1">
      <c r="B163" s="4">
        <v>4026.06</v>
      </c>
    </row>
    <row r="164" spans="1:26" hidden="1"/>
    <row r="165" spans="1:26" hidden="1">
      <c r="C165" s="48">
        <v>1718720.4</v>
      </c>
      <c r="D165" s="48">
        <v>1752420.8</v>
      </c>
      <c r="E165" s="48">
        <v>16850.2</v>
      </c>
      <c r="F165" s="48">
        <v>252753</v>
      </c>
      <c r="G165" s="48">
        <v>1769271</v>
      </c>
      <c r="H165" s="48">
        <v>572906.80000000005</v>
      </c>
      <c r="I165" s="48">
        <v>505506</v>
      </c>
      <c r="J165" s="48">
        <v>463380.5</v>
      </c>
      <c r="N165" s="48">
        <v>5314399.2</v>
      </c>
      <c r="O165" s="48">
        <v>140912.1</v>
      </c>
      <c r="P165" s="48">
        <v>704560.5</v>
      </c>
      <c r="Q165" s="48">
        <v>0</v>
      </c>
      <c r="R165" s="48">
        <v>40260.6</v>
      </c>
      <c r="S165" s="48">
        <v>1087036.2</v>
      </c>
      <c r="T165" s="48">
        <v>201303</v>
      </c>
      <c r="U165" s="48">
        <v>1550033.1</v>
      </c>
    </row>
    <row r="166" spans="1:26" hidden="1"/>
    <row r="167" spans="1:26" hidden="1">
      <c r="C167" s="234">
        <f t="shared" ref="C167:J167" si="200">C162+N162</f>
        <v>3995507.5</v>
      </c>
      <c r="D167" s="234">
        <f t="shared" si="200"/>
        <v>1998769.64</v>
      </c>
      <c r="E167" s="234">
        <f t="shared" si="200"/>
        <v>974396.46</v>
      </c>
      <c r="F167" s="234">
        <f t="shared" si="200"/>
        <v>1344645.96</v>
      </c>
      <c r="G167" s="234">
        <f t="shared" si="200"/>
        <v>2864534</v>
      </c>
      <c r="H167" s="234">
        <f t="shared" si="200"/>
        <v>1416580.6</v>
      </c>
      <c r="I167" s="234">
        <f t="shared" si="200"/>
        <v>584678.1</v>
      </c>
      <c r="J167" s="234">
        <f t="shared" si="200"/>
        <v>1547935.44</v>
      </c>
      <c r="K167" s="234"/>
      <c r="L167" s="234"/>
      <c r="M167" s="235"/>
      <c r="X167" s="235"/>
    </row>
    <row r="168" spans="1:26" hidden="1">
      <c r="C168" s="48">
        <f>C156+D156+E156+F156+G156+H156+I156+J156+K156+L156</f>
        <v>4782</v>
      </c>
      <c r="N168" s="48">
        <f>N156+O156+P156+Q156+R156+S156+T156+U156+V156+W156</f>
        <v>2110</v>
      </c>
    </row>
    <row r="169" spans="1:26" hidden="1">
      <c r="C169" s="236">
        <f>C159+D159+E159+F159+G159+H159+I159+J159+K159+L159</f>
        <v>4873</v>
      </c>
      <c r="D169" s="237"/>
      <c r="E169" s="230"/>
      <c r="N169" s="236">
        <f>N159+O159+P159+Q159+R159+S159+T159+U159+V159+W159</f>
        <v>2151</v>
      </c>
    </row>
    <row r="170" spans="1:26" hidden="1">
      <c r="B170" s="4">
        <v>1714.16</v>
      </c>
      <c r="C170" s="48">
        <f>C156*$B$170</f>
        <v>685664</v>
      </c>
      <c r="D170" s="48">
        <f t="shared" ref="D170:L170" si="201">D156*$B$170</f>
        <v>1769013.12</v>
      </c>
      <c r="E170" s="48">
        <f t="shared" si="201"/>
        <v>20569.920000000002</v>
      </c>
      <c r="F170" s="48">
        <f>F156*$B$170</f>
        <v>1367899.6800000002</v>
      </c>
      <c r="G170" s="48">
        <f t="shared" si="201"/>
        <v>2914072</v>
      </c>
      <c r="H170" s="48">
        <f t="shared" si="201"/>
        <v>171416</v>
      </c>
      <c r="I170" s="48">
        <f t="shared" si="201"/>
        <v>205699.20000000001</v>
      </c>
      <c r="J170" s="48">
        <f t="shared" si="201"/>
        <v>171416</v>
      </c>
      <c r="K170" s="48">
        <f t="shared" si="201"/>
        <v>685664</v>
      </c>
      <c r="L170" s="48">
        <f t="shared" si="201"/>
        <v>205699.20000000001</v>
      </c>
      <c r="M170" s="233">
        <f>SUM(C170:L170)</f>
        <v>8197113.120000001</v>
      </c>
      <c r="N170" s="48">
        <f>N156*$B$171</f>
        <v>3267669.6</v>
      </c>
      <c r="O170" s="48">
        <f t="shared" ref="O170:W170" si="202">O156*$B$171</f>
        <v>201708</v>
      </c>
      <c r="P170" s="48">
        <f t="shared" si="202"/>
        <v>956095.91999999993</v>
      </c>
      <c r="Q170" s="48">
        <f t="shared" si="202"/>
        <v>0</v>
      </c>
      <c r="R170" s="48">
        <f t="shared" si="202"/>
        <v>0</v>
      </c>
      <c r="S170" s="48">
        <f t="shared" si="202"/>
        <v>1210248</v>
      </c>
      <c r="T170" s="48">
        <f t="shared" si="202"/>
        <v>403416</v>
      </c>
      <c r="U170" s="48">
        <f t="shared" si="202"/>
        <v>1262692.0799999998</v>
      </c>
      <c r="V170" s="48">
        <f t="shared" si="202"/>
        <v>806832</v>
      </c>
      <c r="W170" s="48">
        <f t="shared" si="202"/>
        <v>403416</v>
      </c>
      <c r="X170" s="235">
        <f>SUM(N170:W170)</f>
        <v>8512077.5999999996</v>
      </c>
      <c r="Z170" s="217">
        <f>M170+X170</f>
        <v>16709190.720000001</v>
      </c>
    </row>
    <row r="171" spans="1:26" hidden="1">
      <c r="B171" s="4">
        <v>4034.16</v>
      </c>
      <c r="C171" s="48">
        <f>C159*$B$170</f>
        <v>685664</v>
      </c>
      <c r="D171" s="48">
        <f t="shared" ref="D171:L171" si="203">D159*$B$170</f>
        <v>1726159.12</v>
      </c>
      <c r="E171" s="48">
        <f t="shared" si="203"/>
        <v>20569.920000000002</v>
      </c>
      <c r="F171" s="48">
        <f>F159*$B$170</f>
        <v>1367899.6800000002</v>
      </c>
      <c r="G171" s="48">
        <f t="shared" si="203"/>
        <v>2914072</v>
      </c>
      <c r="H171" s="48">
        <f t="shared" si="203"/>
        <v>171416</v>
      </c>
      <c r="I171" s="48">
        <f t="shared" si="203"/>
        <v>205699.20000000001</v>
      </c>
      <c r="J171" s="48">
        <f t="shared" si="203"/>
        <v>210841.68000000002</v>
      </c>
      <c r="K171" s="48">
        <f t="shared" si="203"/>
        <v>845080.88</v>
      </c>
      <c r="L171" s="48">
        <f t="shared" si="203"/>
        <v>205699.20000000001</v>
      </c>
      <c r="M171" s="233">
        <f>SUM(C171:L171)</f>
        <v>8353101.6800000006</v>
      </c>
      <c r="N171" s="48">
        <f>N159*$B$171</f>
        <v>3328182</v>
      </c>
      <c r="O171" s="48">
        <f t="shared" ref="O171:W171" si="204">O159*$B$171</f>
        <v>302562</v>
      </c>
      <c r="P171" s="48">
        <f t="shared" si="204"/>
        <v>956095.91999999993</v>
      </c>
      <c r="Q171" s="48">
        <f t="shared" si="204"/>
        <v>0</v>
      </c>
      <c r="R171" s="48">
        <f t="shared" si="204"/>
        <v>0</v>
      </c>
      <c r="S171" s="48">
        <f t="shared" si="204"/>
        <v>1250589.5999999999</v>
      </c>
      <c r="T171" s="48">
        <f t="shared" si="204"/>
        <v>383245.2</v>
      </c>
      <c r="U171" s="48">
        <f t="shared" si="204"/>
        <v>1343375.28</v>
      </c>
      <c r="V171" s="48">
        <f t="shared" si="204"/>
        <v>710012.15999999992</v>
      </c>
      <c r="W171" s="48">
        <f t="shared" si="204"/>
        <v>403416</v>
      </c>
      <c r="X171" s="235">
        <f>SUM(N171:W171)</f>
        <v>8677478.1600000001</v>
      </c>
      <c r="Z171" s="217">
        <f>M171+X171</f>
        <v>17030579.84</v>
      </c>
    </row>
    <row r="172" spans="1:26" hidden="1">
      <c r="C172" s="231">
        <f t="shared" ref="C172:L172" si="205">C171-C170</f>
        <v>0</v>
      </c>
      <c r="D172" s="231">
        <f>D171-D170</f>
        <v>-42854</v>
      </c>
      <c r="E172" s="231">
        <f t="shared" si="205"/>
        <v>0</v>
      </c>
      <c r="F172" s="231">
        <f>F171-F170</f>
        <v>0</v>
      </c>
      <c r="G172" s="231">
        <f t="shared" si="205"/>
        <v>0</v>
      </c>
      <c r="H172" s="231">
        <f t="shared" si="205"/>
        <v>0</v>
      </c>
      <c r="I172" s="231">
        <f t="shared" si="205"/>
        <v>0</v>
      </c>
      <c r="J172" s="231">
        <f t="shared" si="205"/>
        <v>39425.680000000022</v>
      </c>
      <c r="K172" s="231">
        <f>K171-K170</f>
        <v>159416.88</v>
      </c>
      <c r="L172" s="231">
        <f t="shared" si="205"/>
        <v>0</v>
      </c>
      <c r="M172" s="231">
        <f>M171-M170</f>
        <v>155988.55999999959</v>
      </c>
      <c r="N172" s="231">
        <f t="shared" ref="N172:W172" si="206">N171-N170</f>
        <v>60512.399999999907</v>
      </c>
      <c r="O172" s="231">
        <f t="shared" si="206"/>
        <v>100854</v>
      </c>
      <c r="P172" s="231">
        <f t="shared" si="206"/>
        <v>0</v>
      </c>
      <c r="Q172" s="231">
        <f t="shared" si="206"/>
        <v>0</v>
      </c>
      <c r="R172" s="231">
        <f t="shared" si="206"/>
        <v>0</v>
      </c>
      <c r="S172" s="231">
        <f t="shared" si="206"/>
        <v>40341.59999999986</v>
      </c>
      <c r="T172" s="231">
        <f t="shared" si="206"/>
        <v>-20170.799999999988</v>
      </c>
      <c r="U172" s="231">
        <f t="shared" si="206"/>
        <v>80683.200000000186</v>
      </c>
      <c r="V172" s="231">
        <f t="shared" si="206"/>
        <v>-96819.840000000084</v>
      </c>
      <c r="W172" s="231">
        <f t="shared" si="206"/>
        <v>0</v>
      </c>
      <c r="X172" s="231">
        <f>X171-X170</f>
        <v>165400.56000000052</v>
      </c>
      <c r="Z172" s="235">
        <f>Z171-Z170</f>
        <v>321389.11999999918</v>
      </c>
    </row>
    <row r="173" spans="1:26">
      <c r="A173" s="255"/>
      <c r="D173" s="237"/>
      <c r="E173" s="230"/>
      <c r="F173" s="238"/>
    </row>
    <row r="174" spans="1:26" s="219" customFormat="1" ht="15.75">
      <c r="A174" s="239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1"/>
      <c r="N174" s="240"/>
      <c r="O174" s="240"/>
      <c r="P174" s="240"/>
      <c r="Q174" s="240"/>
      <c r="R174" s="240"/>
      <c r="S174" s="240"/>
      <c r="T174" s="240"/>
      <c r="U174" s="240"/>
      <c r="X174" s="241"/>
    </row>
  </sheetData>
  <mergeCells count="46">
    <mergeCell ref="A20:A23"/>
    <mergeCell ref="A2:B3"/>
    <mergeCell ref="C2:L2"/>
    <mergeCell ref="M2:M3"/>
    <mergeCell ref="N2:W2"/>
    <mergeCell ref="Y2:Y3"/>
    <mergeCell ref="A4:A7"/>
    <mergeCell ref="A8:A11"/>
    <mergeCell ref="A12:A15"/>
    <mergeCell ref="A16:A19"/>
    <mergeCell ref="X2:X3"/>
    <mergeCell ref="A68:A71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116:A119"/>
    <mergeCell ref="A72:A75"/>
    <mergeCell ref="A76:A79"/>
    <mergeCell ref="A80:A83"/>
    <mergeCell ref="A84:A87"/>
    <mergeCell ref="A88:A91"/>
    <mergeCell ref="A92:A95"/>
    <mergeCell ref="A144:A147"/>
    <mergeCell ref="A148:A151"/>
    <mergeCell ref="A152:A155"/>
    <mergeCell ref="A156:A160"/>
    <mergeCell ref="A1:X1"/>
    <mergeCell ref="A120:A123"/>
    <mergeCell ref="A124:A127"/>
    <mergeCell ref="A128:A131"/>
    <mergeCell ref="A132:A135"/>
    <mergeCell ref="A136:A139"/>
    <mergeCell ref="A140:A143"/>
    <mergeCell ref="A96:A99"/>
    <mergeCell ref="A100:A103"/>
    <mergeCell ref="A104:A107"/>
    <mergeCell ref="A108:A111"/>
    <mergeCell ref="A112:A115"/>
  </mergeCells>
  <pageMargins left="0.51181102362204722" right="0" top="0.35433070866141736" bottom="0" header="0.31496062992125984" footer="0.31496062992125984"/>
  <pageSetup paperSize="9" scale="5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анализ на 21.06</vt:lpstr>
      <vt:lpstr>использование квот</vt:lpstr>
      <vt:lpstr>использование квот (2)</vt:lpstr>
      <vt:lpstr>'анализ на 21.06'!Область_печати</vt:lpstr>
      <vt:lpstr>'использование квот'!Область_печати</vt:lpstr>
      <vt:lpstr>'использование квот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strahova</dc:creator>
  <cp:lastModifiedBy>strahova</cp:lastModifiedBy>
  <cp:lastPrinted>2019-11-28T10:47:00Z</cp:lastPrinted>
  <dcterms:created xsi:type="dcterms:W3CDTF">2018-10-05T10:35:05Z</dcterms:created>
  <dcterms:modified xsi:type="dcterms:W3CDTF">2019-11-28T11:07:56Z</dcterms:modified>
</cp:coreProperties>
</file>